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ndovai\Desktop\Švendová\Zveřejňování web města\ROZBORY HOSPODAŘENÍ - v půlce měsíce\"/>
    </mc:Choice>
  </mc:AlternateContent>
  <bookViews>
    <workbookView xWindow="0" yWindow="0" windowWidth="19200" windowHeight="7305" tabRatio="599"/>
  </bookViews>
  <sheets>
    <sheet name="Doplň. ukaz. 3_2024" sheetId="4" r:id="rId1"/>
    <sheet name="Město_příjmy" sheetId="2" r:id="rId2"/>
    <sheet name="Město_výdaje " sheetId="3" r:id="rId3"/>
    <sheet name="§6409 5901 -Rezerva 2023 OEK" sheetId="5" r:id="rId4"/>
    <sheet name="Položka 8115-Financování" sheetId="6" r:id="rId5"/>
    <sheet name="Městské muzeum" sheetId="7" r:id="rId6"/>
    <sheet name="Městská knihovna" sheetId="8" r:id="rId7"/>
    <sheet name="Tereza Břeclav" sheetId="9" r:id="rId8"/>
    <sheet name="Domov seniorů Břeclav" sheetId="10" r:id="rId9"/>
    <sheet name="Technické služby" sheetId="11" r:id="rId10"/>
    <sheet name="MŠ Břetislavova" sheetId="12" r:id="rId11"/>
    <sheet name="MŠ Hřbitovní" sheetId="13" r:id="rId12"/>
    <sheet name="MŠ Na Valtické" sheetId="14" r:id="rId13"/>
    <sheet name="MŠ U Splavu" sheetId="15" r:id="rId14"/>
    <sheet name="MŠ Okružní" sheetId="16" r:id="rId15"/>
    <sheet name="MŠ Osvobození" sheetId="17" r:id="rId16"/>
    <sheet name="ZŠ Komenského" sheetId="18" r:id="rId17"/>
    <sheet name="ZŠ a MŠ Kpt. Nálepky" sheetId="19" r:id="rId18"/>
    <sheet name="ZŠ a MŠ Kupkova" sheetId="20" r:id="rId19"/>
    <sheet name="ZŠ Na Valtické" sheetId="21" r:id="rId20"/>
    <sheet name="ZŠ Slovácká" sheetId="22" r:id="rId21"/>
    <sheet name="ZŠ J. Noháče" sheetId="23" r:id="rId22"/>
    <sheet name="ZUŠ" sheetId="24" r:id="rId23"/>
  </sheets>
  <calcPr calcId="152511"/>
  <fileRecoveryPr autoRecover="0"/>
</workbook>
</file>

<file path=xl/calcChain.xml><?xml version="1.0" encoding="utf-8"?>
<calcChain xmlns="http://schemas.openxmlformats.org/spreadsheetml/2006/main">
  <c r="O45" i="24" l="1"/>
  <c r="N45" i="24"/>
  <c r="H45" i="24"/>
  <c r="F45" i="24"/>
  <c r="E45" i="24"/>
  <c r="C45" i="24"/>
  <c r="O43" i="24"/>
  <c r="O46" i="24" s="1"/>
  <c r="O47" i="24" s="1"/>
  <c r="N43" i="24"/>
  <c r="N46" i="24" s="1"/>
  <c r="N47" i="24" s="1"/>
  <c r="M43" i="24"/>
  <c r="M45" i="24" s="1"/>
  <c r="I43" i="24"/>
  <c r="I46" i="24" s="1"/>
  <c r="I47" i="24" s="1"/>
  <c r="H43" i="24"/>
  <c r="H46" i="24" s="1"/>
  <c r="H47" i="24" s="1"/>
  <c r="G43" i="24"/>
  <c r="G46" i="24" s="1"/>
  <c r="G47" i="24" s="1"/>
  <c r="F43" i="24"/>
  <c r="F46" i="24" s="1"/>
  <c r="E43" i="24"/>
  <c r="E46" i="24" s="1"/>
  <c r="D43" i="24"/>
  <c r="D45" i="24" s="1"/>
  <c r="C43" i="24"/>
  <c r="C46" i="24" s="1"/>
  <c r="C47" i="24" s="1"/>
  <c r="J42" i="24"/>
  <c r="K42" i="24" s="1"/>
  <c r="J41" i="24"/>
  <c r="K41" i="24" s="1"/>
  <c r="K40" i="24"/>
  <c r="J40" i="24"/>
  <c r="J39" i="24"/>
  <c r="K39" i="24" s="1"/>
  <c r="K38" i="24"/>
  <c r="J38" i="24"/>
  <c r="O37" i="24"/>
  <c r="N37" i="24"/>
  <c r="M37" i="24"/>
  <c r="I37" i="24"/>
  <c r="H37" i="24"/>
  <c r="G37" i="24"/>
  <c r="J37" i="24" s="1"/>
  <c r="K37" i="24" s="1"/>
  <c r="F37" i="24"/>
  <c r="E37" i="24"/>
  <c r="D37" i="24"/>
  <c r="C37" i="24"/>
  <c r="J36" i="24"/>
  <c r="K36" i="24" s="1"/>
  <c r="J35" i="24"/>
  <c r="K35" i="24" s="1"/>
  <c r="K34" i="24"/>
  <c r="J34" i="24"/>
  <c r="J33" i="24"/>
  <c r="K33" i="24" s="1"/>
  <c r="J32" i="24"/>
  <c r="K32" i="24" s="1"/>
  <c r="J31" i="24"/>
  <c r="K31" i="24" s="1"/>
  <c r="J30" i="24"/>
  <c r="K30" i="24" s="1"/>
  <c r="K29" i="24"/>
  <c r="J29" i="24"/>
  <c r="J28" i="24"/>
  <c r="K28" i="24" s="1"/>
  <c r="J27" i="24"/>
  <c r="K27" i="24" s="1"/>
  <c r="J26" i="24"/>
  <c r="K26" i="24" s="1"/>
  <c r="K25" i="24"/>
  <c r="J25" i="24"/>
  <c r="J24" i="24"/>
  <c r="K24" i="24" s="1"/>
  <c r="F18" i="24"/>
  <c r="C18" i="24"/>
  <c r="E47" i="24" l="1"/>
  <c r="K47" i="24" s="1"/>
  <c r="K46" i="24"/>
  <c r="F47" i="24"/>
  <c r="J47" i="24" s="1"/>
  <c r="J46" i="24"/>
  <c r="J43" i="24"/>
  <c r="K43" i="24"/>
  <c r="G45" i="24"/>
  <c r="J45" i="24" s="1"/>
  <c r="K45" i="24" s="1"/>
  <c r="D46" i="24"/>
  <c r="D47" i="24" s="1"/>
  <c r="M46" i="24"/>
  <c r="M47" i="24" s="1"/>
  <c r="I45" i="24"/>
  <c r="I45" i="23" l="1"/>
  <c r="H45" i="23"/>
  <c r="G45" i="23"/>
  <c r="O43" i="23"/>
  <c r="O45" i="23" s="1"/>
  <c r="N43" i="23"/>
  <c r="N45" i="23" s="1"/>
  <c r="M43" i="23"/>
  <c r="M46" i="23" s="1"/>
  <c r="M47" i="23" s="1"/>
  <c r="I43" i="23"/>
  <c r="I46" i="23" s="1"/>
  <c r="I47" i="23" s="1"/>
  <c r="H43" i="23"/>
  <c r="H46" i="23" s="1"/>
  <c r="H47" i="23" s="1"/>
  <c r="G43" i="23"/>
  <c r="G46" i="23" s="1"/>
  <c r="G47" i="23" s="1"/>
  <c r="F43" i="23"/>
  <c r="F45" i="23" s="1"/>
  <c r="J45" i="23" s="1"/>
  <c r="E43" i="23"/>
  <c r="E45" i="23" s="1"/>
  <c r="D43" i="23"/>
  <c r="D46" i="23" s="1"/>
  <c r="D47" i="23" s="1"/>
  <c r="C43" i="23"/>
  <c r="C45" i="23" s="1"/>
  <c r="K42" i="23"/>
  <c r="J42" i="23"/>
  <c r="K41" i="23"/>
  <c r="J41" i="23"/>
  <c r="K40" i="23"/>
  <c r="J40" i="23"/>
  <c r="K39" i="23"/>
  <c r="J39" i="23"/>
  <c r="K38" i="23"/>
  <c r="J38" i="23"/>
  <c r="O37" i="23"/>
  <c r="N37" i="23"/>
  <c r="M37" i="23"/>
  <c r="J37" i="23"/>
  <c r="K37" i="23" s="1"/>
  <c r="I37" i="23"/>
  <c r="H37" i="23"/>
  <c r="G37" i="23"/>
  <c r="F37" i="23"/>
  <c r="E37" i="23"/>
  <c r="D37" i="23"/>
  <c r="C37" i="23"/>
  <c r="K36" i="23"/>
  <c r="J36" i="23"/>
  <c r="K35" i="23"/>
  <c r="J35" i="23"/>
  <c r="K34" i="23"/>
  <c r="J34" i="23"/>
  <c r="J33" i="23"/>
  <c r="K33" i="23" s="1"/>
  <c r="K32" i="23"/>
  <c r="J32" i="23"/>
  <c r="K31" i="23"/>
  <c r="J31" i="23"/>
  <c r="K30" i="23"/>
  <c r="J30" i="23"/>
  <c r="K29" i="23"/>
  <c r="J29" i="23"/>
  <c r="K28" i="23"/>
  <c r="J28" i="23"/>
  <c r="K27" i="23"/>
  <c r="J27" i="23"/>
  <c r="K26" i="23"/>
  <c r="J26" i="23"/>
  <c r="K25" i="23"/>
  <c r="J25" i="23"/>
  <c r="K24" i="23"/>
  <c r="J24" i="23"/>
  <c r="F18" i="23"/>
  <c r="C18" i="23"/>
  <c r="K45" i="23" l="1"/>
  <c r="C46" i="23"/>
  <c r="C47" i="23" s="1"/>
  <c r="F46" i="23"/>
  <c r="O46" i="23"/>
  <c r="O47" i="23" s="1"/>
  <c r="N46" i="23"/>
  <c r="N47" i="23" s="1"/>
  <c r="E46" i="23"/>
  <c r="D45" i="23"/>
  <c r="M45" i="23"/>
  <c r="J43" i="23"/>
  <c r="K43" i="23" s="1"/>
  <c r="E47" i="23" l="1"/>
  <c r="K47" i="23" s="1"/>
  <c r="K46" i="23"/>
  <c r="F47" i="23"/>
  <c r="J47" i="23" s="1"/>
  <c r="J46" i="23"/>
  <c r="N45" i="22" l="1"/>
  <c r="H45" i="22"/>
  <c r="E45" i="22"/>
  <c r="C45" i="22"/>
  <c r="O43" i="22"/>
  <c r="O45" i="22" s="1"/>
  <c r="N43" i="22"/>
  <c r="N46" i="22" s="1"/>
  <c r="N47" i="22" s="1"/>
  <c r="M43" i="22"/>
  <c r="M45" i="22" s="1"/>
  <c r="I43" i="22"/>
  <c r="I46" i="22" s="1"/>
  <c r="I47" i="22" s="1"/>
  <c r="H43" i="22"/>
  <c r="H46" i="22" s="1"/>
  <c r="H47" i="22" s="1"/>
  <c r="G43" i="22"/>
  <c r="G46" i="22" s="1"/>
  <c r="G47" i="22" s="1"/>
  <c r="F43" i="22"/>
  <c r="F45" i="22" s="1"/>
  <c r="E43" i="22"/>
  <c r="E46" i="22" s="1"/>
  <c r="D43" i="22"/>
  <c r="D45" i="22" s="1"/>
  <c r="C43" i="22"/>
  <c r="C46" i="22" s="1"/>
  <c r="C47" i="22" s="1"/>
  <c r="K42" i="22"/>
  <c r="J42" i="22"/>
  <c r="J41" i="22"/>
  <c r="K41" i="22" s="1"/>
  <c r="K40" i="22"/>
  <c r="J40" i="22"/>
  <c r="K39" i="22"/>
  <c r="J39" i="22"/>
  <c r="K38" i="22"/>
  <c r="J38" i="22"/>
  <c r="O37" i="22"/>
  <c r="N37" i="22"/>
  <c r="M37" i="22"/>
  <c r="I37" i="22"/>
  <c r="H37" i="22"/>
  <c r="G37" i="22"/>
  <c r="J37" i="22" s="1"/>
  <c r="F37" i="22"/>
  <c r="E37" i="22"/>
  <c r="K37" i="22" s="1"/>
  <c r="D37" i="22"/>
  <c r="C37" i="22"/>
  <c r="K36" i="22"/>
  <c r="J36" i="22"/>
  <c r="J35" i="22"/>
  <c r="K35" i="22" s="1"/>
  <c r="K34" i="22"/>
  <c r="J34" i="22"/>
  <c r="K33" i="22"/>
  <c r="J33" i="22"/>
  <c r="K32" i="22"/>
  <c r="J32" i="22"/>
  <c r="J31" i="22"/>
  <c r="K31" i="22" s="1"/>
  <c r="J30" i="22"/>
  <c r="K30" i="22" s="1"/>
  <c r="K29" i="22"/>
  <c r="J29" i="22"/>
  <c r="K28" i="22"/>
  <c r="J28" i="22"/>
  <c r="J27" i="22"/>
  <c r="K27" i="22" s="1"/>
  <c r="J26" i="22"/>
  <c r="K26" i="22" s="1"/>
  <c r="K25" i="22"/>
  <c r="J25" i="22"/>
  <c r="K24" i="22"/>
  <c r="J24" i="22"/>
  <c r="F18" i="22"/>
  <c r="C18" i="22"/>
  <c r="E47" i="22" l="1"/>
  <c r="K46" i="22"/>
  <c r="G45" i="22"/>
  <c r="J45" i="22" s="1"/>
  <c r="K45" i="22" s="1"/>
  <c r="D46" i="22"/>
  <c r="D47" i="22" s="1"/>
  <c r="M46" i="22"/>
  <c r="M47" i="22" s="1"/>
  <c r="I45" i="22"/>
  <c r="F46" i="22"/>
  <c r="O46" i="22"/>
  <c r="O47" i="22" s="1"/>
  <c r="J43" i="22"/>
  <c r="K43" i="22" s="1"/>
  <c r="F47" i="22" l="1"/>
  <c r="J47" i="22" s="1"/>
  <c r="K47" i="22" s="1"/>
  <c r="J46" i="22"/>
  <c r="O45" i="21" l="1"/>
  <c r="N45" i="21"/>
  <c r="H45" i="21"/>
  <c r="G45" i="21"/>
  <c r="F45" i="21"/>
  <c r="E45" i="21"/>
  <c r="O43" i="21"/>
  <c r="O46" i="21" s="1"/>
  <c r="O47" i="21" s="1"/>
  <c r="N43" i="21"/>
  <c r="N46" i="21" s="1"/>
  <c r="N47" i="21" s="1"/>
  <c r="M43" i="21"/>
  <c r="M45" i="21" s="1"/>
  <c r="J43" i="21"/>
  <c r="K43" i="21" s="1"/>
  <c r="I43" i="21"/>
  <c r="I46" i="21" s="1"/>
  <c r="I47" i="21" s="1"/>
  <c r="H43" i="21"/>
  <c r="H46" i="21" s="1"/>
  <c r="H47" i="21" s="1"/>
  <c r="G43" i="21"/>
  <c r="G46" i="21" s="1"/>
  <c r="G47" i="21" s="1"/>
  <c r="F43" i="21"/>
  <c r="F46" i="21" s="1"/>
  <c r="E43" i="21"/>
  <c r="E46" i="21" s="1"/>
  <c r="D43" i="21"/>
  <c r="D45" i="21" s="1"/>
  <c r="C43" i="21"/>
  <c r="C45" i="21" s="1"/>
  <c r="K42" i="21"/>
  <c r="J42" i="21"/>
  <c r="K41" i="21"/>
  <c r="J41" i="21"/>
  <c r="K40" i="21"/>
  <c r="J40" i="21"/>
  <c r="K39" i="21"/>
  <c r="J39" i="21"/>
  <c r="K38" i="21"/>
  <c r="J38" i="21"/>
  <c r="O37" i="21"/>
  <c r="N37" i="21"/>
  <c r="M37" i="21"/>
  <c r="J37" i="21"/>
  <c r="K37" i="21" s="1"/>
  <c r="I37" i="21"/>
  <c r="H37" i="21"/>
  <c r="G37" i="21"/>
  <c r="F37" i="21"/>
  <c r="E37" i="21"/>
  <c r="D37" i="21"/>
  <c r="C37" i="21"/>
  <c r="K36" i="21"/>
  <c r="J36" i="21"/>
  <c r="K35" i="21"/>
  <c r="J35" i="21"/>
  <c r="K34" i="21"/>
  <c r="J34" i="21"/>
  <c r="K33" i="21"/>
  <c r="J33" i="21"/>
  <c r="K32" i="21"/>
  <c r="J32" i="21"/>
  <c r="K31" i="21"/>
  <c r="J31" i="21"/>
  <c r="K30" i="21"/>
  <c r="J30" i="21"/>
  <c r="K29" i="21"/>
  <c r="J29" i="21"/>
  <c r="K28" i="21"/>
  <c r="J28" i="21"/>
  <c r="K27" i="21"/>
  <c r="J27" i="21"/>
  <c r="K26" i="21"/>
  <c r="J26" i="21"/>
  <c r="K25" i="21"/>
  <c r="J25" i="21"/>
  <c r="K24" i="21"/>
  <c r="J24" i="21"/>
  <c r="F18" i="21"/>
  <c r="C18" i="21"/>
  <c r="F47" i="21" l="1"/>
  <c r="J47" i="21" s="1"/>
  <c r="J46" i="21"/>
  <c r="E47" i="21"/>
  <c r="K47" i="21" s="1"/>
  <c r="K46" i="21"/>
  <c r="C46" i="21"/>
  <c r="C47" i="21" s="1"/>
  <c r="D46" i="21"/>
  <c r="D47" i="21" s="1"/>
  <c r="M46" i="21"/>
  <c r="M47" i="21" s="1"/>
  <c r="I45" i="21"/>
  <c r="J45" i="21" s="1"/>
  <c r="K45" i="21" s="1"/>
  <c r="H45" i="20" l="1"/>
  <c r="G45" i="20"/>
  <c r="F45" i="20"/>
  <c r="O43" i="20"/>
  <c r="O45" i="20" s="1"/>
  <c r="N43" i="20"/>
  <c r="N45" i="20" s="1"/>
  <c r="M43" i="20"/>
  <c r="M45" i="20" s="1"/>
  <c r="K43" i="20"/>
  <c r="J43" i="20"/>
  <c r="I43" i="20"/>
  <c r="I46" i="20" s="1"/>
  <c r="I47" i="20" s="1"/>
  <c r="H43" i="20"/>
  <c r="H46" i="20" s="1"/>
  <c r="H47" i="20" s="1"/>
  <c r="G43" i="20"/>
  <c r="G46" i="20" s="1"/>
  <c r="G47" i="20" s="1"/>
  <c r="F43" i="20"/>
  <c r="F46" i="20" s="1"/>
  <c r="E43" i="20"/>
  <c r="E45" i="20" s="1"/>
  <c r="D43" i="20"/>
  <c r="D45" i="20" s="1"/>
  <c r="C43" i="20"/>
  <c r="C45" i="20" s="1"/>
  <c r="K42" i="20"/>
  <c r="J42" i="20"/>
  <c r="K41" i="20"/>
  <c r="J41" i="20"/>
  <c r="K40" i="20"/>
  <c r="J40" i="20"/>
  <c r="J39" i="20"/>
  <c r="K39" i="20" s="1"/>
  <c r="K38" i="20"/>
  <c r="J38" i="20"/>
  <c r="O37" i="20"/>
  <c r="N37" i="20"/>
  <c r="M37" i="20"/>
  <c r="I37" i="20"/>
  <c r="H37" i="20"/>
  <c r="J37" i="20" s="1"/>
  <c r="K37" i="20" s="1"/>
  <c r="G37" i="20"/>
  <c r="F37" i="20"/>
  <c r="E37" i="20"/>
  <c r="D37" i="20"/>
  <c r="C37" i="20"/>
  <c r="J36" i="20"/>
  <c r="K36" i="20" s="1"/>
  <c r="K35" i="20"/>
  <c r="J35" i="20"/>
  <c r="K34" i="20"/>
  <c r="J34" i="20"/>
  <c r="K33" i="20"/>
  <c r="J33" i="20"/>
  <c r="J32" i="20"/>
  <c r="K32" i="20" s="1"/>
  <c r="K31" i="20"/>
  <c r="J31" i="20"/>
  <c r="K30" i="20"/>
  <c r="J30" i="20"/>
  <c r="K29" i="20"/>
  <c r="J29" i="20"/>
  <c r="J28" i="20"/>
  <c r="K28" i="20" s="1"/>
  <c r="K27" i="20"/>
  <c r="J27" i="20"/>
  <c r="K26" i="20"/>
  <c r="J26" i="20"/>
  <c r="K25" i="20"/>
  <c r="J25" i="20"/>
  <c r="J24" i="20"/>
  <c r="K24" i="20" s="1"/>
  <c r="F18" i="20"/>
  <c r="C18" i="20"/>
  <c r="F47" i="20" l="1"/>
  <c r="J47" i="20" s="1"/>
  <c r="J46" i="20"/>
  <c r="D46" i="20"/>
  <c r="D47" i="20" s="1"/>
  <c r="M46" i="20"/>
  <c r="M47" i="20" s="1"/>
  <c r="C46" i="20"/>
  <c r="C47" i="20" s="1"/>
  <c r="I45" i="20"/>
  <c r="J45" i="20" s="1"/>
  <c r="K45" i="20" s="1"/>
  <c r="E46" i="20"/>
  <c r="N46" i="20"/>
  <c r="N47" i="20" s="1"/>
  <c r="O46" i="20"/>
  <c r="O47" i="20" s="1"/>
  <c r="E47" i="20" l="1"/>
  <c r="K47" i="20" s="1"/>
  <c r="K46" i="20"/>
  <c r="I45" i="19" l="1"/>
  <c r="H45" i="19"/>
  <c r="G45" i="19"/>
  <c r="O43" i="19"/>
  <c r="O45" i="19" s="1"/>
  <c r="N43" i="19"/>
  <c r="N45" i="19" s="1"/>
  <c r="M43" i="19"/>
  <c r="M45" i="19" s="1"/>
  <c r="I43" i="19"/>
  <c r="I46" i="19" s="1"/>
  <c r="I47" i="19" s="1"/>
  <c r="H43" i="19"/>
  <c r="H46" i="19" s="1"/>
  <c r="H47" i="19" s="1"/>
  <c r="G43" i="19"/>
  <c r="G46" i="19" s="1"/>
  <c r="G47" i="19" s="1"/>
  <c r="F43" i="19"/>
  <c r="F45" i="19" s="1"/>
  <c r="J45" i="19" s="1"/>
  <c r="E43" i="19"/>
  <c r="E45" i="19" s="1"/>
  <c r="K45" i="19" s="1"/>
  <c r="D43" i="19"/>
  <c r="D45" i="19" s="1"/>
  <c r="C43" i="19"/>
  <c r="C45" i="19" s="1"/>
  <c r="K42" i="19"/>
  <c r="J42" i="19"/>
  <c r="K41" i="19"/>
  <c r="J41" i="19"/>
  <c r="K40" i="19"/>
  <c r="J40" i="19"/>
  <c r="J39" i="19"/>
  <c r="K39" i="19" s="1"/>
  <c r="K38" i="19"/>
  <c r="J38" i="19"/>
  <c r="O37" i="19"/>
  <c r="N37" i="19"/>
  <c r="M37" i="19"/>
  <c r="I37" i="19"/>
  <c r="J37" i="19" s="1"/>
  <c r="K37" i="19" s="1"/>
  <c r="H37" i="19"/>
  <c r="G37" i="19"/>
  <c r="F37" i="19"/>
  <c r="E37" i="19"/>
  <c r="D37" i="19"/>
  <c r="C37" i="19"/>
  <c r="J36" i="19"/>
  <c r="K36" i="19" s="1"/>
  <c r="K35" i="19"/>
  <c r="J35" i="19"/>
  <c r="K34" i="19"/>
  <c r="J34" i="19"/>
  <c r="K33" i="19"/>
  <c r="J33" i="19"/>
  <c r="J32" i="19"/>
  <c r="K32" i="19" s="1"/>
  <c r="K31" i="19"/>
  <c r="J31" i="19"/>
  <c r="K30" i="19"/>
  <c r="J30" i="19"/>
  <c r="K29" i="19"/>
  <c r="J29" i="19"/>
  <c r="J28" i="19"/>
  <c r="K28" i="19" s="1"/>
  <c r="K27" i="19"/>
  <c r="J27" i="19"/>
  <c r="K26" i="19"/>
  <c r="J26" i="19"/>
  <c r="K25" i="19"/>
  <c r="J25" i="19"/>
  <c r="J24" i="19"/>
  <c r="K24" i="19" s="1"/>
  <c r="F18" i="19"/>
  <c r="C18" i="19"/>
  <c r="C46" i="19" l="1"/>
  <c r="C47" i="19" s="1"/>
  <c r="M46" i="19"/>
  <c r="M47" i="19" s="1"/>
  <c r="E46" i="19"/>
  <c r="N46" i="19"/>
  <c r="N47" i="19" s="1"/>
  <c r="D46" i="19"/>
  <c r="D47" i="19" s="1"/>
  <c r="F46" i="19"/>
  <c r="O46" i="19"/>
  <c r="O47" i="19" s="1"/>
  <c r="J43" i="19"/>
  <c r="K43" i="19" s="1"/>
  <c r="F47" i="19" l="1"/>
  <c r="J47" i="19" s="1"/>
  <c r="J46" i="19"/>
  <c r="E47" i="19"/>
  <c r="K47" i="19" s="1"/>
  <c r="K46" i="19"/>
  <c r="H45" i="18" l="1"/>
  <c r="G45" i="18"/>
  <c r="O43" i="18"/>
  <c r="O45" i="18" s="1"/>
  <c r="N43" i="18"/>
  <c r="N45" i="18" s="1"/>
  <c r="M43" i="18"/>
  <c r="M45" i="18" s="1"/>
  <c r="I43" i="18"/>
  <c r="I46" i="18" s="1"/>
  <c r="I47" i="18" s="1"/>
  <c r="H43" i="18"/>
  <c r="H46" i="18" s="1"/>
  <c r="H47" i="18" s="1"/>
  <c r="G43" i="18"/>
  <c r="G46" i="18" s="1"/>
  <c r="G47" i="18" s="1"/>
  <c r="F43" i="18"/>
  <c r="F45" i="18" s="1"/>
  <c r="E43" i="18"/>
  <c r="E45" i="18" s="1"/>
  <c r="D43" i="18"/>
  <c r="D45" i="18" s="1"/>
  <c r="C43" i="18"/>
  <c r="C46" i="18" s="1"/>
  <c r="C47" i="18" s="1"/>
  <c r="K42" i="18"/>
  <c r="J42" i="18"/>
  <c r="K41" i="18"/>
  <c r="J41" i="18"/>
  <c r="K40" i="18"/>
  <c r="J40" i="18"/>
  <c r="J39" i="18"/>
  <c r="K39" i="18" s="1"/>
  <c r="K38" i="18"/>
  <c r="J38" i="18"/>
  <c r="O37" i="18"/>
  <c r="N37" i="18"/>
  <c r="M37" i="18"/>
  <c r="I37" i="18"/>
  <c r="H37" i="18"/>
  <c r="J37" i="18" s="1"/>
  <c r="G37" i="18"/>
  <c r="F37" i="18"/>
  <c r="E37" i="18"/>
  <c r="D37" i="18"/>
  <c r="C37" i="18"/>
  <c r="J36" i="18"/>
  <c r="K36" i="18" s="1"/>
  <c r="K35" i="18"/>
  <c r="J35" i="18"/>
  <c r="K34" i="18"/>
  <c r="J34" i="18"/>
  <c r="K33" i="18"/>
  <c r="J33" i="18"/>
  <c r="J32" i="18"/>
  <c r="K32" i="18" s="1"/>
  <c r="K31" i="18"/>
  <c r="J31" i="18"/>
  <c r="K30" i="18"/>
  <c r="J30" i="18"/>
  <c r="K29" i="18"/>
  <c r="J29" i="18"/>
  <c r="J28" i="18"/>
  <c r="K28" i="18" s="1"/>
  <c r="K27" i="18"/>
  <c r="J27" i="18"/>
  <c r="K26" i="18"/>
  <c r="J26" i="18"/>
  <c r="K25" i="18"/>
  <c r="J25" i="18"/>
  <c r="J24" i="18"/>
  <c r="K24" i="18" s="1"/>
  <c r="F18" i="18"/>
  <c r="C18" i="18"/>
  <c r="K37" i="18" l="1"/>
  <c r="D46" i="18"/>
  <c r="D47" i="18" s="1"/>
  <c r="M46" i="18"/>
  <c r="M47" i="18" s="1"/>
  <c r="I45" i="18"/>
  <c r="J45" i="18" s="1"/>
  <c r="K45" i="18" s="1"/>
  <c r="E46" i="18"/>
  <c r="N46" i="18"/>
  <c r="N47" i="18" s="1"/>
  <c r="F46" i="18"/>
  <c r="O46" i="18"/>
  <c r="O47" i="18" s="1"/>
  <c r="C45" i="18"/>
  <c r="J43" i="18"/>
  <c r="K43" i="18" s="1"/>
  <c r="E47" i="18" l="1"/>
  <c r="F47" i="18"/>
  <c r="J47" i="18" s="1"/>
  <c r="J46" i="18"/>
  <c r="K46" i="18" s="1"/>
  <c r="K47" i="18" l="1"/>
  <c r="N45" i="17" l="1"/>
  <c r="H45" i="17"/>
  <c r="E45" i="17"/>
  <c r="C45" i="17"/>
  <c r="O43" i="17"/>
  <c r="O46" i="17" s="1"/>
  <c r="O47" i="17" s="1"/>
  <c r="N43" i="17"/>
  <c r="N46" i="17" s="1"/>
  <c r="N47" i="17" s="1"/>
  <c r="M43" i="17"/>
  <c r="M45" i="17" s="1"/>
  <c r="I43" i="17"/>
  <c r="I45" i="17" s="1"/>
  <c r="H43" i="17"/>
  <c r="H46" i="17" s="1"/>
  <c r="H47" i="17" s="1"/>
  <c r="G43" i="17"/>
  <c r="G46" i="17" s="1"/>
  <c r="G47" i="17" s="1"/>
  <c r="F43" i="17"/>
  <c r="F45" i="17" s="1"/>
  <c r="E43" i="17"/>
  <c r="E46" i="17" s="1"/>
  <c r="D43" i="17"/>
  <c r="D45" i="17" s="1"/>
  <c r="C43" i="17"/>
  <c r="C46" i="17" s="1"/>
  <c r="C47" i="17" s="1"/>
  <c r="J42" i="17"/>
  <c r="K42" i="17" s="1"/>
  <c r="J41" i="17"/>
  <c r="K41" i="17" s="1"/>
  <c r="K40" i="17"/>
  <c r="J40" i="17"/>
  <c r="K39" i="17"/>
  <c r="J39" i="17"/>
  <c r="K38" i="17"/>
  <c r="J38" i="17"/>
  <c r="O37" i="17"/>
  <c r="N37" i="17"/>
  <c r="M37" i="17"/>
  <c r="I37" i="17"/>
  <c r="H37" i="17"/>
  <c r="G37" i="17"/>
  <c r="J37" i="17" s="1"/>
  <c r="F37" i="17"/>
  <c r="E37" i="17"/>
  <c r="K37" i="17" s="1"/>
  <c r="D37" i="17"/>
  <c r="C37" i="17"/>
  <c r="K36" i="17"/>
  <c r="J36" i="17"/>
  <c r="J35" i="17"/>
  <c r="K35" i="17" s="1"/>
  <c r="K34" i="17"/>
  <c r="J34" i="17"/>
  <c r="K33" i="17"/>
  <c r="J33" i="17"/>
  <c r="K32" i="17"/>
  <c r="J32" i="17"/>
  <c r="J31" i="17"/>
  <c r="K31" i="17" s="1"/>
  <c r="J30" i="17"/>
  <c r="K30" i="17" s="1"/>
  <c r="K29" i="17"/>
  <c r="J29" i="17"/>
  <c r="K28" i="17"/>
  <c r="J28" i="17"/>
  <c r="J27" i="17"/>
  <c r="K27" i="17" s="1"/>
  <c r="J26" i="17"/>
  <c r="K26" i="17" s="1"/>
  <c r="K25" i="17"/>
  <c r="J25" i="17"/>
  <c r="K24" i="17"/>
  <c r="J24" i="17"/>
  <c r="F18" i="17"/>
  <c r="C18" i="17"/>
  <c r="E47" i="17" l="1"/>
  <c r="K46" i="17"/>
  <c r="F46" i="17"/>
  <c r="J43" i="17"/>
  <c r="K43" i="17" s="1"/>
  <c r="O45" i="17"/>
  <c r="G45" i="17"/>
  <c r="J45" i="17" s="1"/>
  <c r="K45" i="17" s="1"/>
  <c r="I46" i="17"/>
  <c r="I47" i="17" s="1"/>
  <c r="D46" i="17"/>
  <c r="D47" i="17" s="1"/>
  <c r="M46" i="17"/>
  <c r="M47" i="17" s="1"/>
  <c r="K47" i="17" l="1"/>
  <c r="F47" i="17"/>
  <c r="J47" i="17" s="1"/>
  <c r="J46" i="17"/>
  <c r="I45" i="16" l="1"/>
  <c r="H45" i="16"/>
  <c r="G45" i="16"/>
  <c r="O43" i="16"/>
  <c r="O45" i="16" s="1"/>
  <c r="N43" i="16"/>
  <c r="N45" i="16" s="1"/>
  <c r="M43" i="16"/>
  <c r="M45" i="16" s="1"/>
  <c r="I43" i="16"/>
  <c r="I46" i="16" s="1"/>
  <c r="I47" i="16" s="1"/>
  <c r="H43" i="16"/>
  <c r="H46" i="16" s="1"/>
  <c r="H47" i="16" s="1"/>
  <c r="G43" i="16"/>
  <c r="G46" i="16" s="1"/>
  <c r="G47" i="16" s="1"/>
  <c r="F43" i="16"/>
  <c r="F45" i="16" s="1"/>
  <c r="J45" i="16" s="1"/>
  <c r="E43" i="16"/>
  <c r="E45" i="16" s="1"/>
  <c r="D43" i="16"/>
  <c r="D45" i="16" s="1"/>
  <c r="C43" i="16"/>
  <c r="C45" i="16" s="1"/>
  <c r="J42" i="16"/>
  <c r="K42" i="16" s="1"/>
  <c r="K41" i="16"/>
  <c r="J41" i="16"/>
  <c r="K40" i="16"/>
  <c r="J40" i="16"/>
  <c r="K39" i="16"/>
  <c r="J39" i="16"/>
  <c r="K38" i="16"/>
  <c r="J38" i="16"/>
  <c r="O37" i="16"/>
  <c r="N37" i="16"/>
  <c r="M37" i="16"/>
  <c r="J37" i="16"/>
  <c r="K37" i="16" s="1"/>
  <c r="I37" i="16"/>
  <c r="H37" i="16"/>
  <c r="G37" i="16"/>
  <c r="F37" i="16"/>
  <c r="E37" i="16"/>
  <c r="D37" i="16"/>
  <c r="C37" i="16"/>
  <c r="K36" i="16"/>
  <c r="J36" i="16"/>
  <c r="K35" i="16"/>
  <c r="J35" i="16"/>
  <c r="K34" i="16"/>
  <c r="J34" i="16"/>
  <c r="J33" i="16"/>
  <c r="K33" i="16" s="1"/>
  <c r="K32" i="16"/>
  <c r="J32" i="16"/>
  <c r="K31" i="16"/>
  <c r="J31" i="16"/>
  <c r="K30" i="16"/>
  <c r="J30" i="16"/>
  <c r="K29" i="16"/>
  <c r="J29" i="16"/>
  <c r="K28" i="16"/>
  <c r="J28" i="16"/>
  <c r="K27" i="16"/>
  <c r="J27" i="16"/>
  <c r="K26" i="16"/>
  <c r="J26" i="16"/>
  <c r="K25" i="16"/>
  <c r="J25" i="16"/>
  <c r="K24" i="16"/>
  <c r="J24" i="16"/>
  <c r="F18" i="16"/>
  <c r="C18" i="16"/>
  <c r="K45" i="16" l="1"/>
  <c r="D46" i="16"/>
  <c r="D47" i="16" s="1"/>
  <c r="M46" i="16"/>
  <c r="M47" i="16" s="1"/>
  <c r="N46" i="16"/>
  <c r="N47" i="16" s="1"/>
  <c r="C46" i="16"/>
  <c r="C47" i="16" s="1"/>
  <c r="F46" i="16"/>
  <c r="O46" i="16"/>
  <c r="O47" i="16" s="1"/>
  <c r="E46" i="16"/>
  <c r="J43" i="16"/>
  <c r="K43" i="16" s="1"/>
  <c r="E47" i="16" l="1"/>
  <c r="K47" i="16" s="1"/>
  <c r="K46" i="16"/>
  <c r="F47" i="16"/>
  <c r="J47" i="16" s="1"/>
  <c r="J46" i="16"/>
  <c r="O45" i="15" l="1"/>
  <c r="H45" i="15"/>
  <c r="G45" i="15"/>
  <c r="F45" i="15"/>
  <c r="O43" i="15"/>
  <c r="O46" i="15" s="1"/>
  <c r="O47" i="15" s="1"/>
  <c r="N43" i="15"/>
  <c r="N45" i="15" s="1"/>
  <c r="M43" i="15"/>
  <c r="M45" i="15" s="1"/>
  <c r="J43" i="15"/>
  <c r="I43" i="15"/>
  <c r="I46" i="15" s="1"/>
  <c r="I47" i="15" s="1"/>
  <c r="H43" i="15"/>
  <c r="H46" i="15" s="1"/>
  <c r="H47" i="15" s="1"/>
  <c r="G43" i="15"/>
  <c r="G46" i="15" s="1"/>
  <c r="G47" i="15" s="1"/>
  <c r="F43" i="15"/>
  <c r="F46" i="15" s="1"/>
  <c r="E43" i="15"/>
  <c r="E45" i="15" s="1"/>
  <c r="D43" i="15"/>
  <c r="D45" i="15" s="1"/>
  <c r="C43" i="15"/>
  <c r="C45" i="15" s="1"/>
  <c r="J42" i="15"/>
  <c r="K42" i="15" s="1"/>
  <c r="K41" i="15"/>
  <c r="J41" i="15"/>
  <c r="K40" i="15"/>
  <c r="J40" i="15"/>
  <c r="K39" i="15"/>
  <c r="J39" i="15"/>
  <c r="K38" i="15"/>
  <c r="J38" i="15"/>
  <c r="O37" i="15"/>
  <c r="N37" i="15"/>
  <c r="M37" i="15"/>
  <c r="J37" i="15"/>
  <c r="K37" i="15" s="1"/>
  <c r="I37" i="15"/>
  <c r="H37" i="15"/>
  <c r="G37" i="15"/>
  <c r="F37" i="15"/>
  <c r="E37" i="15"/>
  <c r="D37" i="15"/>
  <c r="C37" i="15"/>
  <c r="K36" i="15"/>
  <c r="J36" i="15"/>
  <c r="J35" i="15"/>
  <c r="K35" i="15" s="1"/>
  <c r="K34" i="15"/>
  <c r="J34" i="15"/>
  <c r="J33" i="15"/>
  <c r="K33" i="15" s="1"/>
  <c r="K32" i="15"/>
  <c r="J32" i="15"/>
  <c r="J31" i="15"/>
  <c r="K31" i="15" s="1"/>
  <c r="K30" i="15"/>
  <c r="J30" i="15"/>
  <c r="K29" i="15"/>
  <c r="J29" i="15"/>
  <c r="K28" i="15"/>
  <c r="J28" i="15"/>
  <c r="J27" i="15"/>
  <c r="K27" i="15" s="1"/>
  <c r="K26" i="15"/>
  <c r="J26" i="15"/>
  <c r="K25" i="15"/>
  <c r="J25" i="15"/>
  <c r="K24" i="15"/>
  <c r="J24" i="15"/>
  <c r="F18" i="15"/>
  <c r="C18" i="15"/>
  <c r="F47" i="15" l="1"/>
  <c r="J47" i="15" s="1"/>
  <c r="J46" i="15"/>
  <c r="K43" i="15"/>
  <c r="C46" i="15"/>
  <c r="C47" i="15" s="1"/>
  <c r="I45" i="15"/>
  <c r="J45" i="15" s="1"/>
  <c r="K45" i="15" s="1"/>
  <c r="E46" i="15"/>
  <c r="N46" i="15"/>
  <c r="N47" i="15" s="1"/>
  <c r="D46" i="15"/>
  <c r="D47" i="15" s="1"/>
  <c r="M46" i="15"/>
  <c r="M47" i="15" s="1"/>
  <c r="E47" i="15" l="1"/>
  <c r="K47" i="15" s="1"/>
  <c r="K46" i="15"/>
  <c r="O45" i="14" l="1"/>
  <c r="I45" i="14"/>
  <c r="H45" i="14"/>
  <c r="G45" i="14"/>
  <c r="F45" i="14"/>
  <c r="J45" i="14" s="1"/>
  <c r="O43" i="14"/>
  <c r="O46" i="14" s="1"/>
  <c r="O47" i="14" s="1"/>
  <c r="N43" i="14"/>
  <c r="N45" i="14" s="1"/>
  <c r="M43" i="14"/>
  <c r="M45" i="14" s="1"/>
  <c r="J43" i="14"/>
  <c r="K43" i="14" s="1"/>
  <c r="I43" i="14"/>
  <c r="I46" i="14" s="1"/>
  <c r="I47" i="14" s="1"/>
  <c r="H43" i="14"/>
  <c r="H46" i="14" s="1"/>
  <c r="H47" i="14" s="1"/>
  <c r="G43" i="14"/>
  <c r="G46" i="14" s="1"/>
  <c r="G47" i="14" s="1"/>
  <c r="F43" i="14"/>
  <c r="F46" i="14" s="1"/>
  <c r="E43" i="14"/>
  <c r="E45" i="14" s="1"/>
  <c r="K45" i="14" s="1"/>
  <c r="D43" i="14"/>
  <c r="D46" i="14" s="1"/>
  <c r="D47" i="14" s="1"/>
  <c r="C43" i="14"/>
  <c r="C46" i="14" s="1"/>
  <c r="C47" i="14" s="1"/>
  <c r="K42" i="14"/>
  <c r="J42" i="14"/>
  <c r="J41" i="14"/>
  <c r="K41" i="14" s="1"/>
  <c r="K40" i="14"/>
  <c r="J40" i="14"/>
  <c r="J39" i="14"/>
  <c r="K39" i="14" s="1"/>
  <c r="K38" i="14"/>
  <c r="J38" i="14"/>
  <c r="O37" i="14"/>
  <c r="N37" i="14"/>
  <c r="M37" i="14"/>
  <c r="I37" i="14"/>
  <c r="H37" i="14"/>
  <c r="J37" i="14" s="1"/>
  <c r="K37" i="14" s="1"/>
  <c r="G37" i="14"/>
  <c r="F37" i="14"/>
  <c r="E37" i="14"/>
  <c r="D37" i="14"/>
  <c r="C37" i="14"/>
  <c r="J36" i="14"/>
  <c r="K36" i="14" s="1"/>
  <c r="K35" i="14"/>
  <c r="J35" i="14"/>
  <c r="K34" i="14"/>
  <c r="J34" i="14"/>
  <c r="J33" i="14"/>
  <c r="K33" i="14" s="1"/>
  <c r="J32" i="14"/>
  <c r="K32" i="14" s="1"/>
  <c r="K31" i="14"/>
  <c r="J31" i="14"/>
  <c r="J30" i="14"/>
  <c r="K30" i="14" s="1"/>
  <c r="K29" i="14"/>
  <c r="J29" i="14"/>
  <c r="J28" i="14"/>
  <c r="K28" i="14" s="1"/>
  <c r="K27" i="14"/>
  <c r="J27" i="14"/>
  <c r="J26" i="14"/>
  <c r="K26" i="14" s="1"/>
  <c r="K25" i="14"/>
  <c r="J25" i="14"/>
  <c r="J24" i="14"/>
  <c r="K24" i="14" s="1"/>
  <c r="F18" i="14"/>
  <c r="J46" i="14" l="1"/>
  <c r="F47" i="14"/>
  <c r="J47" i="14" s="1"/>
  <c r="N46" i="14"/>
  <c r="N47" i="14" s="1"/>
  <c r="E46" i="14"/>
  <c r="M46" i="14"/>
  <c r="M47" i="14" s="1"/>
  <c r="C45" i="14"/>
  <c r="D45" i="14"/>
  <c r="E47" i="14" l="1"/>
  <c r="K47" i="14" s="1"/>
  <c r="K46" i="14"/>
  <c r="O45" i="13" l="1"/>
  <c r="I45" i="13"/>
  <c r="H45" i="13"/>
  <c r="G45" i="13"/>
  <c r="F45" i="13"/>
  <c r="J45" i="13" s="1"/>
  <c r="O43" i="13"/>
  <c r="O46" i="13" s="1"/>
  <c r="O47" i="13" s="1"/>
  <c r="N43" i="13"/>
  <c r="N45" i="13" s="1"/>
  <c r="M43" i="13"/>
  <c r="M46" i="13" s="1"/>
  <c r="M47" i="13" s="1"/>
  <c r="J43" i="13"/>
  <c r="K43" i="13" s="1"/>
  <c r="I43" i="13"/>
  <c r="I46" i="13" s="1"/>
  <c r="I47" i="13" s="1"/>
  <c r="H43" i="13"/>
  <c r="H46" i="13" s="1"/>
  <c r="H47" i="13" s="1"/>
  <c r="G43" i="13"/>
  <c r="G46" i="13" s="1"/>
  <c r="G47" i="13" s="1"/>
  <c r="F43" i="13"/>
  <c r="F46" i="13" s="1"/>
  <c r="E43" i="13"/>
  <c r="E45" i="13" s="1"/>
  <c r="K45" i="13" s="1"/>
  <c r="D43" i="13"/>
  <c r="D46" i="13" s="1"/>
  <c r="D47" i="13" s="1"/>
  <c r="C43" i="13"/>
  <c r="C45" i="13" s="1"/>
  <c r="K42" i="13"/>
  <c r="J42" i="13"/>
  <c r="J41" i="13"/>
  <c r="K41" i="13" s="1"/>
  <c r="K40" i="13"/>
  <c r="J40" i="13"/>
  <c r="J39" i="13"/>
  <c r="K39" i="13" s="1"/>
  <c r="K38" i="13"/>
  <c r="J38" i="13"/>
  <c r="O37" i="13"/>
  <c r="N37" i="13"/>
  <c r="M37" i="13"/>
  <c r="I37" i="13"/>
  <c r="H37" i="13"/>
  <c r="J37" i="13" s="1"/>
  <c r="K37" i="13" s="1"/>
  <c r="G37" i="13"/>
  <c r="F37" i="13"/>
  <c r="E37" i="13"/>
  <c r="D37" i="13"/>
  <c r="C37" i="13"/>
  <c r="J36" i="13"/>
  <c r="K36" i="13" s="1"/>
  <c r="K35" i="13"/>
  <c r="J35" i="13"/>
  <c r="K34" i="13"/>
  <c r="J34" i="13"/>
  <c r="J33" i="13"/>
  <c r="K33" i="13" s="1"/>
  <c r="J32" i="13"/>
  <c r="K32" i="13" s="1"/>
  <c r="K31" i="13"/>
  <c r="J31" i="13"/>
  <c r="J30" i="13"/>
  <c r="K30" i="13" s="1"/>
  <c r="K29" i="13"/>
  <c r="J29" i="13"/>
  <c r="J28" i="13"/>
  <c r="K28" i="13" s="1"/>
  <c r="K27" i="13"/>
  <c r="J27" i="13"/>
  <c r="J26" i="13"/>
  <c r="K26" i="13" s="1"/>
  <c r="K25" i="13"/>
  <c r="J25" i="13"/>
  <c r="J24" i="13"/>
  <c r="K24" i="13" s="1"/>
  <c r="F18" i="13"/>
  <c r="C18" i="13"/>
  <c r="F47" i="13" l="1"/>
  <c r="J47" i="13" s="1"/>
  <c r="J46" i="13"/>
  <c r="C46" i="13"/>
  <c r="C47" i="13" s="1"/>
  <c r="E46" i="13"/>
  <c r="D45" i="13"/>
  <c r="M45" i="13"/>
  <c r="N46" i="13"/>
  <c r="N47" i="13" s="1"/>
  <c r="E47" i="13" l="1"/>
  <c r="K47" i="13" s="1"/>
  <c r="K46" i="13"/>
  <c r="M45" i="12" l="1"/>
  <c r="I45" i="12"/>
  <c r="D45" i="12"/>
  <c r="C45" i="12"/>
  <c r="O43" i="12"/>
  <c r="O46" i="12" s="1"/>
  <c r="O47" i="12" s="1"/>
  <c r="N43" i="12"/>
  <c r="N45" i="12" s="1"/>
  <c r="M43" i="12"/>
  <c r="M46" i="12" s="1"/>
  <c r="M47" i="12" s="1"/>
  <c r="I43" i="12"/>
  <c r="I46" i="12" s="1"/>
  <c r="I47" i="12" s="1"/>
  <c r="H43" i="12"/>
  <c r="H46" i="12" s="1"/>
  <c r="H47" i="12" s="1"/>
  <c r="G43" i="12"/>
  <c r="G45" i="12" s="1"/>
  <c r="F43" i="12"/>
  <c r="F45" i="12" s="1"/>
  <c r="E43" i="12"/>
  <c r="E45" i="12" s="1"/>
  <c r="D43" i="12"/>
  <c r="D46" i="12" s="1"/>
  <c r="D47" i="12" s="1"/>
  <c r="C43" i="12"/>
  <c r="C46" i="12" s="1"/>
  <c r="C47" i="12" s="1"/>
  <c r="K42" i="12"/>
  <c r="J42" i="12"/>
  <c r="J41" i="12"/>
  <c r="K41" i="12" s="1"/>
  <c r="K40" i="12"/>
  <c r="J40" i="12"/>
  <c r="J39" i="12"/>
  <c r="K39" i="12" s="1"/>
  <c r="K38" i="12"/>
  <c r="J38" i="12"/>
  <c r="O37" i="12"/>
  <c r="N37" i="12"/>
  <c r="M37" i="12"/>
  <c r="I37" i="12"/>
  <c r="H37" i="12"/>
  <c r="G37" i="12"/>
  <c r="F37" i="12"/>
  <c r="J37" i="12" s="1"/>
  <c r="E37" i="12"/>
  <c r="K37" i="12" s="1"/>
  <c r="D37" i="12"/>
  <c r="C37" i="12"/>
  <c r="K36" i="12"/>
  <c r="J36" i="12"/>
  <c r="K35" i="12"/>
  <c r="J35" i="12"/>
  <c r="K34" i="12"/>
  <c r="J34" i="12"/>
  <c r="K33" i="12"/>
  <c r="J33" i="12"/>
  <c r="K32" i="12"/>
  <c r="J32" i="12"/>
  <c r="K31" i="12"/>
  <c r="J31" i="12"/>
  <c r="J30" i="12"/>
  <c r="K30" i="12" s="1"/>
  <c r="K29" i="12"/>
  <c r="J29" i="12"/>
  <c r="K28" i="12"/>
  <c r="J28" i="12"/>
  <c r="K27" i="12"/>
  <c r="J27" i="12"/>
  <c r="J26" i="12"/>
  <c r="K26" i="12" s="1"/>
  <c r="K25" i="12"/>
  <c r="J25" i="12"/>
  <c r="K24" i="12"/>
  <c r="J24" i="12"/>
  <c r="F18" i="12"/>
  <c r="C18" i="12"/>
  <c r="G46" i="12" l="1"/>
  <c r="G47" i="12" s="1"/>
  <c r="O45" i="12"/>
  <c r="F46" i="12"/>
  <c r="J43" i="12"/>
  <c r="K43" i="12" s="1"/>
  <c r="H45" i="12"/>
  <c r="J45" i="12" s="1"/>
  <c r="K45" i="12" s="1"/>
  <c r="E46" i="12"/>
  <c r="N46" i="12"/>
  <c r="N47" i="12" s="1"/>
  <c r="E47" i="12" l="1"/>
  <c r="K46" i="12"/>
  <c r="F47" i="12"/>
  <c r="J47" i="12" s="1"/>
  <c r="J46" i="12"/>
  <c r="K47" i="12" l="1"/>
  <c r="M45" i="11" l="1"/>
  <c r="D45" i="11"/>
  <c r="C45" i="11"/>
  <c r="O43" i="11"/>
  <c r="O45" i="11" s="1"/>
  <c r="N43" i="11"/>
  <c r="N45" i="11" s="1"/>
  <c r="M43" i="11"/>
  <c r="M46" i="11" s="1"/>
  <c r="M47" i="11" s="1"/>
  <c r="I43" i="11"/>
  <c r="I46" i="11" s="1"/>
  <c r="I47" i="11" s="1"/>
  <c r="H43" i="11"/>
  <c r="H46" i="11" s="1"/>
  <c r="H47" i="11" s="1"/>
  <c r="G43" i="11"/>
  <c r="G46" i="11" s="1"/>
  <c r="G47" i="11" s="1"/>
  <c r="F43" i="11"/>
  <c r="F45" i="11" s="1"/>
  <c r="E43" i="11"/>
  <c r="E45" i="11" s="1"/>
  <c r="D43" i="11"/>
  <c r="D46" i="11" s="1"/>
  <c r="D47" i="11" s="1"/>
  <c r="C43" i="11"/>
  <c r="C46" i="11" s="1"/>
  <c r="C47" i="11" s="1"/>
  <c r="K42" i="11"/>
  <c r="J42" i="11"/>
  <c r="J41" i="11"/>
  <c r="K41" i="11" s="1"/>
  <c r="K40" i="11"/>
  <c r="J40" i="11"/>
  <c r="J39" i="11"/>
  <c r="K39" i="11" s="1"/>
  <c r="K38" i="11"/>
  <c r="J38" i="11"/>
  <c r="O37" i="11"/>
  <c r="N37" i="11"/>
  <c r="M37" i="11"/>
  <c r="I37" i="11"/>
  <c r="H37" i="11"/>
  <c r="G37" i="11"/>
  <c r="F37" i="11"/>
  <c r="J37" i="11" s="1"/>
  <c r="E37" i="11"/>
  <c r="K37" i="11" s="1"/>
  <c r="D37" i="11"/>
  <c r="C37" i="11"/>
  <c r="J36" i="11"/>
  <c r="K36" i="11" s="1"/>
  <c r="K35" i="11"/>
  <c r="J35" i="11"/>
  <c r="K34" i="11"/>
  <c r="J34" i="11"/>
  <c r="K33" i="11"/>
  <c r="J33" i="11"/>
  <c r="J32" i="11"/>
  <c r="K32" i="11" s="1"/>
  <c r="K31" i="11"/>
  <c r="J31" i="11"/>
  <c r="J30" i="11"/>
  <c r="K30" i="11" s="1"/>
  <c r="K29" i="11"/>
  <c r="J29" i="11"/>
  <c r="J28" i="11"/>
  <c r="K28" i="11" s="1"/>
  <c r="K27" i="11"/>
  <c r="J27" i="11"/>
  <c r="J26" i="11"/>
  <c r="K26" i="11" s="1"/>
  <c r="K25" i="11"/>
  <c r="J25" i="11"/>
  <c r="J24" i="11"/>
  <c r="K24" i="11" s="1"/>
  <c r="F18" i="11"/>
  <c r="C18" i="11"/>
  <c r="J45" i="11" l="1"/>
  <c r="K45" i="11"/>
  <c r="G45" i="11"/>
  <c r="H45" i="11"/>
  <c r="I45" i="11"/>
  <c r="E46" i="11"/>
  <c r="N46" i="11"/>
  <c r="N47" i="11" s="1"/>
  <c r="F46" i="11"/>
  <c r="O46" i="11"/>
  <c r="O47" i="11" s="1"/>
  <c r="J43" i="11"/>
  <c r="K43" i="11" s="1"/>
  <c r="F47" i="11" l="1"/>
  <c r="J47" i="11" s="1"/>
  <c r="J46" i="11"/>
  <c r="K46" i="11" s="1"/>
  <c r="E47" i="11"/>
  <c r="K47" i="11" l="1"/>
  <c r="H45" i="10" l="1"/>
  <c r="G45" i="10"/>
  <c r="O43" i="10"/>
  <c r="O45" i="10" s="1"/>
  <c r="N43" i="10"/>
  <c r="N45" i="10" s="1"/>
  <c r="M43" i="10"/>
  <c r="M45" i="10" s="1"/>
  <c r="I43" i="10"/>
  <c r="I46" i="10" s="1"/>
  <c r="I47" i="10" s="1"/>
  <c r="H43" i="10"/>
  <c r="H46" i="10" s="1"/>
  <c r="H47" i="10" s="1"/>
  <c r="G43" i="10"/>
  <c r="G46" i="10" s="1"/>
  <c r="G47" i="10" s="1"/>
  <c r="F43" i="10"/>
  <c r="F45" i="10" s="1"/>
  <c r="E43" i="10"/>
  <c r="E45" i="10" s="1"/>
  <c r="D43" i="10"/>
  <c r="D45" i="10" s="1"/>
  <c r="C43" i="10"/>
  <c r="C45" i="10" s="1"/>
  <c r="K42" i="10"/>
  <c r="J42" i="10"/>
  <c r="K41" i="10"/>
  <c r="J41" i="10"/>
  <c r="K40" i="10"/>
  <c r="J40" i="10"/>
  <c r="J39" i="10"/>
  <c r="K39" i="10" s="1"/>
  <c r="K38" i="10"/>
  <c r="J38" i="10"/>
  <c r="O37" i="10"/>
  <c r="N37" i="10"/>
  <c r="M37" i="10"/>
  <c r="I37" i="10"/>
  <c r="H37" i="10"/>
  <c r="J37" i="10" s="1"/>
  <c r="G37" i="10"/>
  <c r="F37" i="10"/>
  <c r="E37" i="10"/>
  <c r="D37" i="10"/>
  <c r="C37" i="10"/>
  <c r="J36" i="10"/>
  <c r="K36" i="10" s="1"/>
  <c r="K35" i="10"/>
  <c r="J35" i="10"/>
  <c r="K34" i="10"/>
  <c r="J34" i="10"/>
  <c r="K33" i="10"/>
  <c r="J33" i="10"/>
  <c r="J32" i="10"/>
  <c r="K32" i="10" s="1"/>
  <c r="K31" i="10"/>
  <c r="J31" i="10"/>
  <c r="K30" i="10"/>
  <c r="J30" i="10"/>
  <c r="K29" i="10"/>
  <c r="J29" i="10"/>
  <c r="J28" i="10"/>
  <c r="K28" i="10" s="1"/>
  <c r="K27" i="10"/>
  <c r="J27" i="10"/>
  <c r="K26" i="10"/>
  <c r="J26" i="10"/>
  <c r="K25" i="10"/>
  <c r="J25" i="10"/>
  <c r="J24" i="10"/>
  <c r="K24" i="10" s="1"/>
  <c r="F18" i="10"/>
  <c r="C18" i="10"/>
  <c r="K37" i="10" l="1"/>
  <c r="C46" i="10"/>
  <c r="C47" i="10" s="1"/>
  <c r="D46" i="10"/>
  <c r="D47" i="10" s="1"/>
  <c r="M46" i="10"/>
  <c r="M47" i="10" s="1"/>
  <c r="I45" i="10"/>
  <c r="J45" i="10" s="1"/>
  <c r="K45" i="10" s="1"/>
  <c r="E46" i="10"/>
  <c r="N46" i="10"/>
  <c r="N47" i="10" s="1"/>
  <c r="F46" i="10"/>
  <c r="O46" i="10"/>
  <c r="O47" i="10" s="1"/>
  <c r="J43" i="10"/>
  <c r="K43" i="10" s="1"/>
  <c r="F47" i="10" l="1"/>
  <c r="J47" i="10" s="1"/>
  <c r="J46" i="10"/>
  <c r="E47" i="10"/>
  <c r="K47" i="10" s="1"/>
  <c r="K46" i="10"/>
  <c r="N45" i="9" l="1"/>
  <c r="H45" i="9"/>
  <c r="G45" i="9"/>
  <c r="E45" i="9"/>
  <c r="O43" i="9"/>
  <c r="O45" i="9" s="1"/>
  <c r="N43" i="9"/>
  <c r="N46" i="9" s="1"/>
  <c r="N47" i="9" s="1"/>
  <c r="M43" i="9"/>
  <c r="M45" i="9" s="1"/>
  <c r="I43" i="9"/>
  <c r="I46" i="9" s="1"/>
  <c r="I47" i="9" s="1"/>
  <c r="H43" i="9"/>
  <c r="H46" i="9" s="1"/>
  <c r="H47" i="9" s="1"/>
  <c r="G43" i="9"/>
  <c r="G46" i="9" s="1"/>
  <c r="G47" i="9" s="1"/>
  <c r="F43" i="9"/>
  <c r="F45" i="9" s="1"/>
  <c r="E43" i="9"/>
  <c r="E46" i="9" s="1"/>
  <c r="D43" i="9"/>
  <c r="D45" i="9" s="1"/>
  <c r="C43" i="9"/>
  <c r="C45" i="9" s="1"/>
  <c r="J42" i="9"/>
  <c r="K42" i="9" s="1"/>
  <c r="J41" i="9"/>
  <c r="K41" i="9" s="1"/>
  <c r="J40" i="9"/>
  <c r="K40" i="9" s="1"/>
  <c r="J39" i="9"/>
  <c r="K39" i="9" s="1"/>
  <c r="K38" i="9"/>
  <c r="J38" i="9"/>
  <c r="O37" i="9"/>
  <c r="N37" i="9"/>
  <c r="M37" i="9"/>
  <c r="I37" i="9"/>
  <c r="H37" i="9"/>
  <c r="G37" i="9"/>
  <c r="J37" i="9" s="1"/>
  <c r="F37" i="9"/>
  <c r="E37" i="9"/>
  <c r="K37" i="9" s="1"/>
  <c r="D37" i="9"/>
  <c r="C37" i="9"/>
  <c r="J36" i="9"/>
  <c r="K36" i="9" s="1"/>
  <c r="J35" i="9"/>
  <c r="K35" i="9" s="1"/>
  <c r="K34" i="9"/>
  <c r="J34" i="9"/>
  <c r="K33" i="9"/>
  <c r="J33" i="9"/>
  <c r="J32" i="9"/>
  <c r="K32" i="9" s="1"/>
  <c r="J31" i="9"/>
  <c r="K31" i="9" s="1"/>
  <c r="J30" i="9"/>
  <c r="K30" i="9" s="1"/>
  <c r="K29" i="9"/>
  <c r="J29" i="9"/>
  <c r="J28" i="9"/>
  <c r="K28" i="9" s="1"/>
  <c r="J27" i="9"/>
  <c r="K27" i="9" s="1"/>
  <c r="J26" i="9"/>
  <c r="K26" i="9" s="1"/>
  <c r="K25" i="9"/>
  <c r="J25" i="9"/>
  <c r="J24" i="9"/>
  <c r="K24" i="9" s="1"/>
  <c r="F18" i="9"/>
  <c r="C18" i="9"/>
  <c r="E47" i="9" l="1"/>
  <c r="K46" i="9"/>
  <c r="D46" i="9"/>
  <c r="D47" i="9" s="1"/>
  <c r="M46" i="9"/>
  <c r="M47" i="9" s="1"/>
  <c r="C46" i="9"/>
  <c r="C47" i="9" s="1"/>
  <c r="I45" i="9"/>
  <c r="J45" i="9" s="1"/>
  <c r="K45" i="9" s="1"/>
  <c r="F46" i="9"/>
  <c r="O46" i="9"/>
  <c r="O47" i="9" s="1"/>
  <c r="J43" i="9"/>
  <c r="K43" i="9" s="1"/>
  <c r="K47" i="9" l="1"/>
  <c r="F47" i="9"/>
  <c r="J47" i="9" s="1"/>
  <c r="J46" i="9"/>
  <c r="N45" i="8" l="1"/>
  <c r="H45" i="8"/>
  <c r="G45" i="8"/>
  <c r="E45" i="8"/>
  <c r="O43" i="8"/>
  <c r="O45" i="8" s="1"/>
  <c r="N43" i="8"/>
  <c r="N46" i="8" s="1"/>
  <c r="N47" i="8" s="1"/>
  <c r="M43" i="8"/>
  <c r="M45" i="8" s="1"/>
  <c r="I43" i="8"/>
  <c r="I46" i="8" s="1"/>
  <c r="I47" i="8" s="1"/>
  <c r="H43" i="8"/>
  <c r="H46" i="8" s="1"/>
  <c r="H47" i="8" s="1"/>
  <c r="G43" i="8"/>
  <c r="G46" i="8" s="1"/>
  <c r="G47" i="8" s="1"/>
  <c r="F43" i="8"/>
  <c r="F45" i="8" s="1"/>
  <c r="E43" i="8"/>
  <c r="E46" i="8" s="1"/>
  <c r="D43" i="8"/>
  <c r="D45" i="8" s="1"/>
  <c r="C43" i="8"/>
  <c r="C45" i="8" s="1"/>
  <c r="J42" i="8"/>
  <c r="K42" i="8" s="1"/>
  <c r="K41" i="8"/>
  <c r="J41" i="8"/>
  <c r="K40" i="8"/>
  <c r="J40" i="8"/>
  <c r="J39" i="8"/>
  <c r="K39" i="8" s="1"/>
  <c r="K38" i="8"/>
  <c r="J38" i="8"/>
  <c r="O37" i="8"/>
  <c r="N37" i="8"/>
  <c r="M37" i="8"/>
  <c r="I37" i="8"/>
  <c r="H37" i="8"/>
  <c r="G37" i="8"/>
  <c r="J37" i="8" s="1"/>
  <c r="F37" i="8"/>
  <c r="E37" i="8"/>
  <c r="K37" i="8" s="1"/>
  <c r="D37" i="8"/>
  <c r="C37" i="8"/>
  <c r="J36" i="8"/>
  <c r="K36" i="8" s="1"/>
  <c r="J35" i="8"/>
  <c r="K35" i="8" s="1"/>
  <c r="K34" i="8"/>
  <c r="J34" i="8"/>
  <c r="K33" i="8"/>
  <c r="J33" i="8"/>
  <c r="J32" i="8"/>
  <c r="K32" i="8" s="1"/>
  <c r="J31" i="8"/>
  <c r="K31" i="8" s="1"/>
  <c r="K30" i="8"/>
  <c r="J30" i="8"/>
  <c r="K29" i="8"/>
  <c r="J29" i="8"/>
  <c r="J28" i="8"/>
  <c r="K28" i="8" s="1"/>
  <c r="J27" i="8"/>
  <c r="K27" i="8" s="1"/>
  <c r="K26" i="8"/>
  <c r="J26" i="8"/>
  <c r="K25" i="8"/>
  <c r="J25" i="8"/>
  <c r="J24" i="8"/>
  <c r="K24" i="8" s="1"/>
  <c r="F18" i="8"/>
  <c r="C18" i="8"/>
  <c r="E47" i="8" l="1"/>
  <c r="K46" i="8"/>
  <c r="C46" i="8"/>
  <c r="C47" i="8" s="1"/>
  <c r="D46" i="8"/>
  <c r="D47" i="8" s="1"/>
  <c r="M46" i="8"/>
  <c r="M47" i="8" s="1"/>
  <c r="I45" i="8"/>
  <c r="J45" i="8" s="1"/>
  <c r="K45" i="8" s="1"/>
  <c r="F46" i="8"/>
  <c r="O46" i="8"/>
  <c r="O47" i="8" s="1"/>
  <c r="J43" i="8"/>
  <c r="K43" i="8" s="1"/>
  <c r="F47" i="8" l="1"/>
  <c r="J47" i="8" s="1"/>
  <c r="K47" i="8" s="1"/>
  <c r="J46" i="8"/>
  <c r="O43" i="7" l="1"/>
  <c r="O45" i="7" s="1"/>
  <c r="N43" i="7"/>
  <c r="N45" i="7" s="1"/>
  <c r="M43" i="7"/>
  <c r="M45" i="7" s="1"/>
  <c r="I43" i="7"/>
  <c r="I46" i="7" s="1"/>
  <c r="I47" i="7" s="1"/>
  <c r="H43" i="7"/>
  <c r="H46" i="7" s="1"/>
  <c r="H47" i="7" s="1"/>
  <c r="G43" i="7"/>
  <c r="G46" i="7" s="1"/>
  <c r="G47" i="7" s="1"/>
  <c r="F43" i="7"/>
  <c r="F45" i="7" s="1"/>
  <c r="E43" i="7"/>
  <c r="E45" i="7" s="1"/>
  <c r="D43" i="7"/>
  <c r="D45" i="7" s="1"/>
  <c r="C43" i="7"/>
  <c r="C45" i="7" s="1"/>
  <c r="J42" i="7"/>
  <c r="K42" i="7" s="1"/>
  <c r="K41" i="7"/>
  <c r="J41" i="7"/>
  <c r="J40" i="7"/>
  <c r="K40" i="7" s="1"/>
  <c r="J39" i="7"/>
  <c r="K39" i="7" s="1"/>
  <c r="K38" i="7"/>
  <c r="J38" i="7"/>
  <c r="O37" i="7"/>
  <c r="N37" i="7"/>
  <c r="M37" i="7"/>
  <c r="I37" i="7"/>
  <c r="H37" i="7"/>
  <c r="J37" i="7" s="1"/>
  <c r="K37" i="7" s="1"/>
  <c r="G37" i="7"/>
  <c r="F37" i="7"/>
  <c r="E37" i="7"/>
  <c r="D37" i="7"/>
  <c r="C37" i="7"/>
  <c r="J36" i="7"/>
  <c r="K36" i="7" s="1"/>
  <c r="K35" i="7"/>
  <c r="J35" i="7"/>
  <c r="K34" i="7"/>
  <c r="J34" i="7"/>
  <c r="J33" i="7"/>
  <c r="K33" i="7" s="1"/>
  <c r="J32" i="7"/>
  <c r="K32" i="7" s="1"/>
  <c r="K31" i="7"/>
  <c r="J31" i="7"/>
  <c r="K30" i="7"/>
  <c r="J30" i="7"/>
  <c r="J29" i="7"/>
  <c r="K29" i="7" s="1"/>
  <c r="J28" i="7"/>
  <c r="K28" i="7" s="1"/>
  <c r="K27" i="7"/>
  <c r="J27" i="7"/>
  <c r="K26" i="7"/>
  <c r="J26" i="7"/>
  <c r="K25" i="7"/>
  <c r="J25" i="7"/>
  <c r="J24" i="7"/>
  <c r="K24" i="7" s="1"/>
  <c r="F18" i="7"/>
  <c r="C18" i="7"/>
  <c r="K43" i="7" l="1"/>
  <c r="G45" i="7"/>
  <c r="J45" i="7" s="1"/>
  <c r="K45" i="7" s="1"/>
  <c r="C46" i="7"/>
  <c r="C47" i="7" s="1"/>
  <c r="H45" i="7"/>
  <c r="D46" i="7"/>
  <c r="D47" i="7" s="1"/>
  <c r="M46" i="7"/>
  <c r="M47" i="7" s="1"/>
  <c r="I45" i="7"/>
  <c r="E46" i="7"/>
  <c r="N46" i="7"/>
  <c r="N47" i="7" s="1"/>
  <c r="F46" i="7"/>
  <c r="O46" i="7"/>
  <c r="O47" i="7" s="1"/>
  <c r="J43" i="7"/>
  <c r="F47" i="7" l="1"/>
  <c r="J47" i="7" s="1"/>
  <c r="J46" i="7"/>
  <c r="E47" i="7"/>
  <c r="K47" i="7" s="1"/>
  <c r="K46" i="7"/>
  <c r="C20" i="6" l="1"/>
  <c r="C14" i="6"/>
  <c r="E14" i="6" s="1"/>
  <c r="C20" i="5"/>
  <c r="C14" i="5"/>
  <c r="G280" i="3" l="1"/>
  <c r="G274" i="3"/>
  <c r="G203" i="3"/>
  <c r="G157" i="3"/>
  <c r="G131" i="3"/>
  <c r="G119" i="3"/>
  <c r="G102" i="3"/>
  <c r="G67" i="3"/>
  <c r="G30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28" i="3"/>
  <c r="G127" i="3"/>
  <c r="G126" i="3"/>
  <c r="G125" i="3"/>
  <c r="G118" i="3"/>
  <c r="G117" i="3"/>
  <c r="G116" i="3"/>
  <c r="G115" i="3"/>
  <c r="G114" i="3"/>
  <c r="G113" i="3"/>
  <c r="G112" i="3"/>
  <c r="G111" i="3"/>
  <c r="G110" i="3"/>
  <c r="G109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H545" i="2"/>
  <c r="H521" i="2"/>
  <c r="H516" i="2"/>
  <c r="H506" i="2"/>
  <c r="H386" i="2"/>
  <c r="H285" i="2"/>
  <c r="H245" i="2"/>
  <c r="H202" i="2"/>
  <c r="H157" i="2"/>
  <c r="H73" i="2"/>
  <c r="H49" i="2"/>
  <c r="H544" i="2"/>
  <c r="H543" i="2"/>
  <c r="H542" i="2"/>
  <c r="H541" i="2"/>
  <c r="H540" i="2"/>
  <c r="H539" i="2"/>
  <c r="H538" i="2"/>
  <c r="H537" i="2"/>
  <c r="H536" i="2"/>
  <c r="H515" i="2"/>
  <c r="H512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71" i="2"/>
  <c r="H70" i="2"/>
  <c r="H69" i="2"/>
  <c r="H68" i="2"/>
  <c r="H67" i="2"/>
  <c r="H66" i="2"/>
  <c r="H65" i="2"/>
  <c r="H64" i="2"/>
  <c r="H63" i="2"/>
  <c r="H62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F131" i="3" l="1"/>
  <c r="G202" i="2"/>
  <c r="G545" i="2" l="1"/>
  <c r="F545" i="2"/>
  <c r="E545" i="2"/>
  <c r="E49" i="2" l="1"/>
  <c r="F49" i="2" l="1"/>
  <c r="H9" i="2" l="1"/>
  <c r="H396" i="2" l="1"/>
  <c r="H101" i="2" l="1"/>
  <c r="G29" i="3" l="1"/>
  <c r="D30" i="3"/>
  <c r="H56" i="2" l="1"/>
  <c r="D18" i="4" l="1"/>
  <c r="F202" i="2" l="1"/>
  <c r="E202" i="2"/>
  <c r="H201" i="2"/>
  <c r="G73" i="2" l="1"/>
  <c r="F73" i="2"/>
  <c r="E73" i="2"/>
  <c r="E18" i="4" l="1"/>
  <c r="H97" i="2" l="1"/>
  <c r="H108" i="2"/>
  <c r="H107" i="2"/>
  <c r="H106" i="2"/>
  <c r="H212" i="2" l="1"/>
  <c r="H72" i="2" l="1"/>
  <c r="H397" i="2" l="1"/>
  <c r="D102" i="3" l="1"/>
  <c r="E102" i="3"/>
  <c r="G74" i="3"/>
  <c r="H243" i="2" l="1"/>
  <c r="H59" i="2"/>
  <c r="H55" i="2" l="1"/>
  <c r="H283" i="2" l="1"/>
  <c r="H150" i="2"/>
  <c r="H87" i="2" l="1"/>
  <c r="G285" i="2" l="1"/>
  <c r="E285" i="2"/>
  <c r="F285" i="2"/>
  <c r="H284" i="2"/>
  <c r="G49" i="2" l="1"/>
  <c r="H47" i="2"/>
  <c r="H10" i="2" l="1"/>
  <c r="G157" i="2" l="1"/>
  <c r="G245" i="2"/>
  <c r="G386" i="2"/>
  <c r="G506" i="2"/>
  <c r="G516" i="2"/>
  <c r="H48" i="2"/>
  <c r="H57" i="2"/>
  <c r="H58" i="2"/>
  <c r="H60" i="2"/>
  <c r="H61" i="2"/>
  <c r="H154" i="2"/>
  <c r="G521" i="2" l="1"/>
  <c r="F30" i="3" l="1"/>
  <c r="H199" i="2" l="1"/>
  <c r="H151" i="2"/>
  <c r="G66" i="3" l="1"/>
  <c r="F67" i="3"/>
  <c r="E67" i="3"/>
  <c r="D67" i="3"/>
  <c r="G37" i="3"/>
  <c r="E30" i="3"/>
  <c r="H96" i="2"/>
  <c r="H100" i="2" l="1"/>
  <c r="H504" i="2" l="1"/>
  <c r="F17" i="4" l="1"/>
  <c r="F13" i="4"/>
  <c r="F12" i="4"/>
  <c r="F11" i="4"/>
  <c r="H95" i="2" l="1"/>
  <c r="D131" i="3" l="1"/>
  <c r="E131" i="3"/>
  <c r="G130" i="3"/>
  <c r="H156" i="2" l="1"/>
  <c r="E14" i="4" l="1"/>
  <c r="G10" i="3" l="1"/>
  <c r="F157" i="2" l="1"/>
  <c r="E157" i="2"/>
  <c r="H155" i="2"/>
  <c r="H82" i="2" l="1"/>
  <c r="H81" i="2"/>
  <c r="F274" i="3" l="1"/>
  <c r="F203" i="3"/>
  <c r="F157" i="3"/>
  <c r="F119" i="3"/>
  <c r="F102" i="3"/>
  <c r="F280" i="3" l="1"/>
  <c r="F516" i="2"/>
  <c r="E516" i="2"/>
  <c r="H505" i="2" l="1"/>
  <c r="H384" i="2"/>
  <c r="H200" i="2" l="1"/>
  <c r="H198" i="2"/>
  <c r="H98" i="2" l="1"/>
  <c r="C18" i="4" l="1"/>
  <c r="F16" i="4"/>
  <c r="D14" i="4"/>
  <c r="F14" i="4" s="1"/>
  <c r="C14" i="4"/>
  <c r="F10" i="4"/>
  <c r="F18" i="4" l="1"/>
  <c r="G129" i="3" l="1"/>
  <c r="G101" i="3" l="1"/>
  <c r="G75" i="3"/>
  <c r="H395" i="2" l="1"/>
  <c r="H385" i="2"/>
  <c r="H383" i="2"/>
  <c r="H282" i="2"/>
  <c r="H281" i="2"/>
  <c r="H244" i="2"/>
  <c r="H242" i="2"/>
  <c r="H241" i="2"/>
  <c r="H240" i="2"/>
  <c r="H239" i="2"/>
  <c r="H211" i="2"/>
  <c r="H210" i="2"/>
  <c r="H209" i="2"/>
  <c r="H197" i="2"/>
  <c r="H196" i="2"/>
  <c r="H195" i="2"/>
  <c r="H194" i="2"/>
  <c r="H153" i="2" l="1"/>
  <c r="H152" i="2"/>
  <c r="H149" i="2"/>
  <c r="H111" i="2"/>
  <c r="H110" i="2"/>
  <c r="H109" i="2"/>
  <c r="H105" i="2"/>
  <c r="H104" i="2"/>
  <c r="H103" i="2"/>
  <c r="H102" i="2"/>
  <c r="H99" i="2"/>
  <c r="H94" i="2"/>
  <c r="H93" i="2"/>
  <c r="H92" i="2"/>
  <c r="H91" i="2"/>
  <c r="H90" i="2"/>
  <c r="H89" i="2"/>
  <c r="H88" i="2"/>
  <c r="H86" i="2"/>
  <c r="H85" i="2"/>
  <c r="H84" i="2"/>
  <c r="H83" i="2"/>
  <c r="H80" i="2"/>
  <c r="F506" i="2"/>
  <c r="F386" i="2"/>
  <c r="F245" i="2"/>
  <c r="F521" i="2" l="1"/>
  <c r="E274" i="3" l="1"/>
  <c r="D274" i="3"/>
  <c r="E203" i="3"/>
  <c r="D203" i="3"/>
  <c r="E157" i="3"/>
  <c r="D157" i="3"/>
  <c r="E119" i="3"/>
  <c r="D119" i="3"/>
  <c r="E280" i="3" l="1"/>
  <c r="D280" i="3"/>
  <c r="E245" i="2" l="1"/>
  <c r="E506" i="2" l="1"/>
  <c r="E386" i="2"/>
  <c r="E521" i="2" l="1"/>
</calcChain>
</file>

<file path=xl/sharedStrings.xml><?xml version="1.0" encoding="utf-8"?>
<sst xmlns="http://schemas.openxmlformats.org/spreadsheetml/2006/main" count="3473" uniqueCount="859">
  <si>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</si>
  <si>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</si>
  <si>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</si>
  <si>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</si>
  <si>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</si>
  <si>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</si>
  <si>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</si>
  <si>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</si>
  <si>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</si>
  <si>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</si>
  <si>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</si>
  <si>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</si>
  <si>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</si>
  <si>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</si>
  <si>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</si>
  <si>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</si>
  <si>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</si>
  <si>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</si>
  <si>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</si>
  <si>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</si>
  <si>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</si>
  <si>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</si>
  <si>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</si>
  <si>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</si>
  <si>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</si>
  <si>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</si>
  <si>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</si>
  <si>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</si>
  <si>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</si>
  <si>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</si>
  <si>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</si>
  <si>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</si>
  <si>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</si>
  <si>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</si>
  <si>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</si>
  <si>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</si>
  <si>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</si>
  <si>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</si>
  <si>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</si>
  <si>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</si>
  <si>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</si>
  <si>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</si>
  <si>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</si>
  <si>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</si>
  <si>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</si>
  <si>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</si>
  <si>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</si>
  <si>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</si>
  <si>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</si>
  <si>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</si>
  <si>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</si>
  <si>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</si>
  <si>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</si>
  <si>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</si>
  <si>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</si>
  <si>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</si>
  <si>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</si>
  <si>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</si>
  <si>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</si>
  <si>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</si>
  <si>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</si>
  <si>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</si>
  <si>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</si>
  <si>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</si>
  <si>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</si>
  <si>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</si>
  <si>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</si>
  <si>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</si>
  <si>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</si>
  <si>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</si>
  <si>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</si>
  <si>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</si>
  <si>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</si>
  <si>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</si>
  <si>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</si>
  <si>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Ost. investič. přij. transfery ze SR - </t>
  </si>
  <si>
    <t xml:space="preserve">Investiční přijaté transfery ze SR 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</si>
  <si>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</si>
  <si>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</si>
  <si>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</si>
  <si>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</si>
  <si>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</si>
  <si>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</si>
  <si>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</si>
  <si>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</si>
  <si>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</si>
  <si>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</si>
  <si>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</si>
  <si>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</si>
  <si>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</si>
  <si>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</si>
  <si>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</si>
  <si>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</si>
  <si>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</si>
  <si>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</si>
  <si>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</si>
  <si>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</si>
  <si>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</si>
  <si>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</si>
  <si>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</si>
  <si>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</si>
  <si>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</si>
  <si>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</si>
  <si>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</si>
  <si>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</si>
  <si>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</si>
  <si>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</si>
  <si>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</si>
  <si>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</si>
  <si>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</si>
  <si>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</si>
  <si>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</si>
  <si>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</si>
  <si>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</si>
  <si>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</si>
  <si>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</si>
  <si>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</si>
  <si>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</si>
  <si>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</si>
  <si>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</si>
  <si>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</si>
  <si>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</si>
  <si>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</si>
  <si>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</si>
  <si>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</si>
  <si>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</si>
  <si>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</si>
  <si>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</si>
  <si>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</si>
  <si>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</si>
  <si>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</si>
  <si>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</si>
  <si>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</si>
  <si>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</si>
  <si>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</si>
  <si>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</si>
  <si>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</si>
  <si>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</si>
  <si>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</si>
  <si>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</si>
  <si>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</si>
  <si>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</si>
  <si>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</si>
  <si>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</si>
  <si>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</si>
  <si>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</si>
  <si>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</si>
  <si>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</si>
  <si>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</si>
  <si>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</si>
  <si>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</si>
  <si>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</si>
  <si>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</si>
  <si>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</si>
  <si>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</si>
  <si>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</si>
  <si>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</si>
  <si>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</si>
  <si>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</si>
  <si>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</si>
  <si>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</si>
  <si>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</si>
  <si>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</si>
  <si>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</si>
  <si>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</si>
  <si>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</si>
  <si>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</si>
  <si>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</si>
  <si>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</si>
  <si>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</si>
  <si>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</si>
  <si>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</si>
  <si>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</si>
  <si>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</si>
  <si>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</si>
  <si>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</si>
  <si>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</si>
  <si>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</si>
  <si>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</si>
  <si>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</si>
  <si>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</si>
  <si>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</si>
  <si>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</si>
  <si>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</si>
  <si>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</si>
  <si>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</si>
  <si>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</si>
  <si>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</si>
  <si>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</si>
  <si>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</si>
  <si>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</si>
  <si>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</si>
  <si>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</si>
  <si>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</si>
  <si>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</si>
  <si>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</si>
  <si>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</si>
  <si>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</si>
  <si>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</si>
  <si>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</si>
  <si>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</si>
  <si>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</si>
  <si>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</si>
  <si>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</si>
  <si>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</si>
  <si>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</si>
  <si>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</si>
  <si>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</si>
  <si>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</si>
  <si>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</si>
  <si>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</si>
  <si>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</si>
  <si>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</si>
  <si>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</si>
  <si>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</si>
  <si>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</si>
  <si>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</si>
  <si>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</si>
  <si>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</si>
  <si>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</si>
  <si>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</si>
  <si>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</si>
  <si>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</si>
  <si>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</si>
  <si>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</si>
  <si>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</si>
  <si>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</si>
  <si>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</si>
  <si>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</si>
  <si>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</si>
  <si>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</si>
  <si>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</si>
  <si>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</si>
  <si>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</si>
  <si>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</si>
  <si>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</si>
  <si>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</si>
  <si>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</si>
  <si>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</si>
  <si>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</si>
  <si>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</si>
  <si>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Ostatní nedaňové příjmy j. n. - Pohřebnictví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</si>
  <si>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</si>
  <si>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</si>
  <si>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</si>
  <si>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</si>
  <si>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</si>
  <si>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</si>
  <si>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</si>
  <si>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</si>
  <si>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</si>
  <si>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</si>
  <si>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</si>
  <si>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</si>
  <si>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</si>
  <si>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</si>
  <si>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</si>
  <si>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</si>
  <si>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</si>
  <si>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</si>
  <si>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</si>
  <si>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</si>
  <si>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</si>
  <si>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</si>
  <si>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</si>
  <si>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</si>
  <si>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</si>
  <si>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</si>
  <si>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</si>
  <si>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</si>
  <si>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</si>
  <si>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</si>
  <si>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</si>
  <si>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</si>
  <si>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</si>
  <si>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</si>
  <si>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</si>
  <si>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</si>
  <si>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</si>
  <si>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</si>
  <si>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</si>
  <si>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</si>
  <si>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</si>
  <si>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</si>
  <si>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</si>
  <si>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</si>
  <si>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</si>
  <si>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</si>
  <si>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</si>
  <si>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</si>
  <si>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</si>
  <si>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</si>
  <si>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</si>
  <si>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</si>
  <si>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</si>
  <si>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</si>
  <si>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</si>
  <si>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</si>
  <si>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</si>
  <si>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</si>
  <si>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</si>
  <si>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</si>
  <si>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</si>
  <si>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</si>
  <si>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</si>
  <si>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</si>
  <si>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</si>
  <si>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</si>
  <si>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</si>
  <si>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</si>
  <si>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</si>
  <si>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</si>
  <si>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</si>
  <si>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</si>
  <si>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</si>
  <si>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</si>
  <si>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</si>
  <si>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</si>
  <si>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</si>
  <si>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</si>
  <si>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</si>
  <si>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</si>
  <si>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</si>
  <si>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</si>
  <si>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</si>
  <si>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</si>
  <si>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</si>
  <si>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</si>
  <si>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</si>
  <si>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</si>
  <si>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veřejné osvětlení - el. energie</t>
  </si>
  <si>
    <t>Přijaté neinvestiční dary - prodej hraček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</si>
  <si>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</si>
  <si>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</si>
  <si>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</si>
  <si>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</si>
  <si>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</si>
  <si>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</si>
  <si>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</si>
  <si>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</si>
  <si>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</si>
  <si>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</si>
  <si>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</si>
  <si>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</si>
  <si>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</si>
  <si>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</si>
  <si>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</si>
  <si>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</si>
  <si>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</si>
  <si>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</si>
  <si>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</si>
  <si>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</si>
  <si>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</si>
  <si>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</si>
  <si>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</si>
  <si>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</si>
  <si>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</si>
  <si>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</si>
  <si>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</si>
  <si>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</si>
  <si>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</si>
  <si>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</si>
  <si>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</si>
  <si>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</si>
  <si>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</si>
  <si>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</si>
  <si>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</si>
  <si>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</si>
  <si>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</si>
  <si>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</si>
  <si>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</si>
  <si>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</si>
  <si>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</si>
  <si>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</si>
  <si>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</si>
  <si>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</si>
  <si>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</si>
  <si>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</si>
  <si>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</si>
  <si>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</si>
  <si>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</si>
  <si>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</si>
  <si>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</si>
  <si>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</si>
  <si>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</si>
  <si>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</si>
  <si>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</si>
  <si>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</si>
  <si>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</si>
  <si>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</si>
  <si>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</si>
  <si>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</si>
  <si>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</si>
  <si>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</si>
  <si>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</si>
  <si>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</si>
  <si>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</si>
  <si>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</si>
  <si>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</si>
  <si>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</si>
  <si>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</si>
  <si>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</si>
  <si>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</si>
  <si>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</si>
  <si>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</si>
  <si>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Příjmy z poskyt. služeb - ost. zál. bydlení, kom. služeb a územ. rozvoje</t>
  </si>
  <si>
    <t>Příjmy z pronájmu ost. nem. věcí - bytové hospodářství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</si>
  <si>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</si>
  <si>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</si>
  <si>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</si>
  <si>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Neinv. přij. transfery od krajů - mezinárodní hokej, turnaj Memoriál Ivana Hlinky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</si>
  <si>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</si>
  <si>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</si>
  <si>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</si>
  <si>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</si>
  <si>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</si>
  <si>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</si>
  <si>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</si>
  <si>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</si>
  <si>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</si>
  <si>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</si>
  <si>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</si>
  <si>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</si>
  <si>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Příjmy z prodeje krát. a drobného dlouhod. majetku - Činnost místní správy</t>
  </si>
  <si>
    <t>Inv. transfery od krajů - rekonstrukce stezky hráze St. Břeclav  - areál Na Vodě"</t>
  </si>
  <si>
    <t>Ostatní nedaňpvé příjmy j.n. - provoz veř. silniční dopravy</t>
  </si>
  <si>
    <t>Přijaté neinv. dary - ost. záležitosti soc. věcí a politiky zaměstnanosti</t>
  </si>
  <si>
    <t xml:space="preserve">Příjmy z prodeje ost. hmotného dlouhodobého majetku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</si>
  <si>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</si>
  <si>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</si>
  <si>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</si>
  <si>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</si>
  <si>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</si>
  <si>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</si>
  <si>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</si>
  <si>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</si>
  <si>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</si>
  <si>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</si>
  <si>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</si>
  <si>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</si>
  <si>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</si>
  <si>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</si>
  <si>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</si>
  <si>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Sběr a svoz komunálních odpadů - sběrné dvory</t>
  </si>
  <si>
    <t>Přijaté pojistné náhrady - ost. záležitosti pozemních komunikací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</si>
  <si>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</si>
  <si>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</si>
  <si>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</si>
  <si>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</si>
  <si>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</si>
  <si>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</si>
  <si>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</si>
  <si>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</si>
  <si>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</si>
  <si>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</si>
  <si>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</si>
  <si>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</si>
  <si>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</si>
  <si>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</si>
  <si>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</si>
  <si>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</si>
  <si>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</si>
  <si>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Ostat. neinv. přij. transfery  - projekt ,,Kvalita, efektivita, inovace"</t>
  </si>
  <si>
    <t>Přijaté pojistné náhrady - Nebytové hospodářství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</si>
  <si>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</si>
  <si>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</si>
  <si>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</si>
  <si>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</si>
  <si>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>Ost. nedaňové příjmy jinde nezařazené - ost. činnost souvis. se služ. pro obyv.</t>
  </si>
  <si>
    <t>Fin. vypořádání minulých let - Ost. příjmy z fin. vypoř. předch. let od jin. veř. rozp.</t>
  </si>
  <si>
    <t>Příjmy z poskytování služeb a výrobků-Komunální služby</t>
  </si>
  <si>
    <t>Příjmy z poskytování služeb a výrobků - sběr a svoz komunálních odpadů</t>
  </si>
  <si>
    <t xml:space="preserve">Příjmy z poskytování služeb a výrobků - podpora ost. produkčních činností </t>
  </si>
  <si>
    <t xml:space="preserve">Ost. neinv. transfery ze SR - Integrace cizinců ve městě </t>
  </si>
  <si>
    <t>Neinvestiční přijaté transfery od krajů</t>
  </si>
  <si>
    <t>Splátky půjčených prostř. od obyvatelstva</t>
  </si>
  <si>
    <t>Řešení naléhavých potřeb-soc. služby - Domov seniorů</t>
  </si>
  <si>
    <t>Neinv. přij. transfery od krajů - Poskyt. sociál. služeb - Domov seniorů</t>
  </si>
  <si>
    <t>Neinv. přij. transfery od krajů - Krajský úřad JmK Brno - Domov seniorů</t>
  </si>
  <si>
    <t>Čin. míst. správy</t>
  </si>
  <si>
    <t>Neinvestič. přij. transf. ze SR - volby do Senátu a zastupitelstev krajů</t>
  </si>
  <si>
    <t>Ostat. neinv. přij. transfery ze SR - Asistent prevence kriminality</t>
  </si>
  <si>
    <t xml:space="preserve">Inv. přij. transfery od krajů - dovybavení venk. zázemí děts. dopr. hřiště </t>
  </si>
  <si>
    <t>Inv. transfery ze SR - ZŠ Kupkova 1</t>
  </si>
  <si>
    <t>Neinv. transfery z kraje - Základní školy</t>
  </si>
  <si>
    <t>Neinv. dotace ze SR - prioritní osa 3 - Základní školy</t>
  </si>
  <si>
    <t>Účelové dotace podle zák. o st. památkové péči - Zámek Břeclav - jižní věž</t>
  </si>
  <si>
    <t>Ost. neinv. přijaté transfery ze SR - OPZ-VPP</t>
  </si>
  <si>
    <t>Ostat. přij. vratky transferů - finanční vypořádání minulých let</t>
  </si>
  <si>
    <t>Neidentifik. příjmy - ostatní nedaňové příjmy jinde nezařazené</t>
  </si>
  <si>
    <t>Ost. zdr. programy - Domov se zvl. Režimem</t>
  </si>
  <si>
    <t>Ost. nedaňové příjmy j.n. - činnost místní správy</t>
  </si>
  <si>
    <t>Ostatní nedaňové příjmy jinde nezařazené - provoz veřejné silniční dopravy</t>
  </si>
  <si>
    <t>Přijaté nekap. příspěvky a náhrady - ost. soc. péče a pomoc dětem a mládeži</t>
  </si>
  <si>
    <t>COVID 19 - peněžní náhrady -Domov se zvl. režimem</t>
  </si>
  <si>
    <t>Ostat. neinv. přij. transfery ze SR- projekt ,,TagBust"</t>
  </si>
  <si>
    <t>Přijaté nekapitálové příspěvky a náhr. - Správa v lesním hospodářství</t>
  </si>
  <si>
    <t>Odvody přísp. org. - činnosti muzeí a galerií</t>
  </si>
  <si>
    <t>Přijaté dary na pořízení dlouhod. maj. - činnost místní správy</t>
  </si>
  <si>
    <t>Odborné soc. poradenství</t>
  </si>
  <si>
    <t>Sankční platby přijaté od jin. subj. - Ost. správa v zemědělství</t>
  </si>
  <si>
    <t>Příjmy z prodeje ost. hmotného dlouhodobého maj.</t>
  </si>
  <si>
    <t>Přijaté nekapitálové příspěvky - ost- záležitosti kultury</t>
  </si>
  <si>
    <t xml:space="preserve">Domovy pro osoby se zdr. post. a domovy se zvl. režimem </t>
  </si>
  <si>
    <t>Sankční platby přijaté od jiných subj. - Čin. org. krizového řízení</t>
  </si>
  <si>
    <t>Příjmy z poskytování služeb a výrobků - Činnost místní správy</t>
  </si>
  <si>
    <t>Místní poplatek z pobytu</t>
  </si>
  <si>
    <t>Neinv. transf. z všeob. pokl. správy SR-Asistence pro sčítací komisaře SLBD 2021</t>
  </si>
  <si>
    <t>Přijaté dary na pořízení dlouh. maj. - ost. zál. bydlení, kom. služeb a územ. rozvoje</t>
  </si>
  <si>
    <t>Zrušené místní poplatky</t>
  </si>
  <si>
    <t>Ost. neinvest. přij. transfery ze SR - OPZ - ZŠ Slovácká</t>
  </si>
  <si>
    <t>Ost. neinvest. přij. transfery ze SR - OPZ - projekt ,,E-ÚŘAD"</t>
  </si>
  <si>
    <t>Ost. nedaňové příjmy j. n.  - Ostatní činnosti</t>
  </si>
  <si>
    <t>Ost. neinvest. přij. transfery ze SR-OP VVV-řešení naléhavých potřeb při zab. soc. služeb</t>
  </si>
  <si>
    <t>Ost. neinv. přijaté transfery ze SR (Soc. práce)</t>
  </si>
  <si>
    <t>Účelové dotace na rozvoj inf. sítě veř. knihoven - Městská knihovna</t>
  </si>
  <si>
    <t>Ost. neinv. přijaté transfery ze SR - OPŽP - Systém sběru v Břeclavi</t>
  </si>
  <si>
    <t>Ost. inv. přijaté transfery- program na podporu úspor energie - EFEKT VO města</t>
  </si>
  <si>
    <t>Neinvestič. přij. transfery od krajů -  Dovybavení jednotek JSDH</t>
  </si>
  <si>
    <t>Neinv. příjaté dotace od obcí - Tornádo 2021</t>
  </si>
  <si>
    <t>Neinv. přij. transfery od krajů - Kulturní akce</t>
  </si>
  <si>
    <t>Neinv. přij. transfery od krajů -Tornádo 2021</t>
  </si>
  <si>
    <t>Přijaté neinv. dary-ost. spr. v obl. hosp. opatření pro krizové stavy (Tornádo 2021)</t>
  </si>
  <si>
    <t>Ost. neinv. přijaté transfery zeSR - OPŽP - Systém svozu v Břeclavi</t>
  </si>
  <si>
    <t>Ost. inv. přijaté transfery ze SR - OPŽP - Systém sběru v Břeclavi</t>
  </si>
  <si>
    <t>Inv. transfery od krajů - dovybavení dětského dopr. hřiště</t>
  </si>
  <si>
    <t>Ost. správa v obl. hosp. opatření pro krizové stavy</t>
  </si>
  <si>
    <t>Ozdravování hosp. zvířat a spec. plodin</t>
  </si>
  <si>
    <t>Příjmy z prodeje pozemků - (komunální služby a územní rozvoj j.n.)</t>
  </si>
  <si>
    <t>Neinv. přijaté transfery od krajů - udržování čistoty cyklistických komunikací</t>
  </si>
  <si>
    <t>Přijaté sankční platby od jiných subjektů - Ost. správa v ochraně život. prostř.</t>
  </si>
  <si>
    <t>Účelové dotace na kulturní akce - MMG</t>
  </si>
  <si>
    <t xml:space="preserve">Ostatní finanční operace </t>
  </si>
  <si>
    <t>Přijaté pojistné náhrady - veřejné osvětlení</t>
  </si>
  <si>
    <t>Přijaté nekap. příspěvky a náhrady-ost. služby a činnosti v oblasti soc. prevence</t>
  </si>
  <si>
    <t>Ost. nedaňové příjmy - ost. činnosti j.n.</t>
  </si>
  <si>
    <t>Neinvestič. přij. transfery od krajů - dotace EVVO</t>
  </si>
  <si>
    <t xml:space="preserve">Přijaté neinv. dary - požární ochrana </t>
  </si>
  <si>
    <t>Ostat. neinv. přij. transfery ze SR - fin. ohod. strážníků v době epidemie Covid 19</t>
  </si>
  <si>
    <t xml:space="preserve">Inv. transfery ze SR z MŠMT - ZŠ J. Noháče </t>
  </si>
  <si>
    <t>Ost. inv. transf. ze SR - IROP - Cyklostezka Bratislavská - etapa zadní brána Gumotex</t>
  </si>
  <si>
    <t>Ost. inv. transf. ze SR - IROP - Cyklostezka Včelínek</t>
  </si>
  <si>
    <t>Přijaté pojistné náhrady - Mateřské školy</t>
  </si>
  <si>
    <t>Příjmy z prodeje ost. hmotného dlouhodobého majetku - požární ochrana</t>
  </si>
  <si>
    <t>Inv. přijaté transfery od krajů - Dotace na kulturu</t>
  </si>
  <si>
    <t>Inv. transfery od krajů - Cyklostezka Včelínek - etapa stavidlo</t>
  </si>
  <si>
    <t>Ost. neinv. přijaté transfery ze SR -RE-USE - centra ve městě Břeclav</t>
  </si>
  <si>
    <t>Příjmy z prodeje krátk. a dlouh. majetku - sběr a zpracování druhotných surovin</t>
  </si>
  <si>
    <t>Přijaté nekapitál. přísp. a náhrady - provoz veř. silniční dopravy</t>
  </si>
  <si>
    <t>Ostat. neinv. přij. transfery ze st. rozpočtu - očkování proti Covid 19</t>
  </si>
  <si>
    <t>Ostat. neinv. přij. transfery ze st. rozpočtu - krizové situace (Tornádo 2021)</t>
  </si>
  <si>
    <t>Inv. přij. transfery ze st. rozpočtu - očkování proti Covid 19</t>
  </si>
  <si>
    <t>Ostat. neinv. přij. transfery ze st. rozpočtu - Akceschopnost JSDH obce</t>
  </si>
  <si>
    <t>Místní poplatek za komunální odpad (zrušeno, nahr. pol. 1345)</t>
  </si>
  <si>
    <t>Místní poplatek za obecní systém odpadového hospodářství</t>
  </si>
  <si>
    <t>Ostatní dráhy</t>
  </si>
  <si>
    <t xml:space="preserve">Dopravní obslužnost </t>
  </si>
  <si>
    <t>Ost. inv. přijaté transfery ze SR -NPŽP - Vozidla na alternativní pohon</t>
  </si>
  <si>
    <t>Přijaté neinv. příspěvky a náhrady - ost. záležitosti pozemních komunikací</t>
  </si>
  <si>
    <t>Sankční platby přijaté od jiných subj. - ost. správa v prům.,staveb.,obch.,a službách</t>
  </si>
  <si>
    <t>15011</t>
  </si>
  <si>
    <t>15319</t>
  </si>
  <si>
    <t>Ost. inv. transf. ze SR - IROP -rekonstr. autobus. zastávky CH.N.V.</t>
  </si>
  <si>
    <t>Ost. neinv. přij. transfery ze SR  - OPZ projekt ,,Domovník - preventista"</t>
  </si>
  <si>
    <t>13013</t>
  </si>
  <si>
    <t>Inv. přijaté transfery ze SF - NPŽP -Učebna pod nebem - ZŠ Na Valtické, Břeclav</t>
  </si>
  <si>
    <t>Inv. přijaté transfery ze SF - NPŽP-Hmyzí zahrada -MŠ Kupkova, Břeclav</t>
  </si>
  <si>
    <t>90992</t>
  </si>
  <si>
    <t>Inv. přijaté transfery ze SF - NPŽP- Přírodní zahrada MŠ Na Valtické</t>
  </si>
  <si>
    <t>Inv. přijaté transfery ze SF - NPŽP-Venkovní učebna ZŠ J. Noháče</t>
  </si>
  <si>
    <t>17969</t>
  </si>
  <si>
    <t xml:space="preserve">Ost. inv. transf. ze SR - IROP - Úpr. křiž. Mládežnická x Bratislavská pro cyklostezku </t>
  </si>
  <si>
    <t>Ost. inv. transf. ze SR- IROP - ZŠ Kpt. Nálepky - rozvoj odb. vzdělávání</t>
  </si>
  <si>
    <t>17016</t>
  </si>
  <si>
    <t>17015</t>
  </si>
  <si>
    <t>Ost. neinv. přij. transfery ze SR  - IROP - ZŠ Komenského - speciální učebny - EU</t>
  </si>
  <si>
    <t>Ost. neinv. přij. transfery ze SR  - IROP - ZŠ Komenského - speciální učebny - SR</t>
  </si>
  <si>
    <t>17968</t>
  </si>
  <si>
    <t>Ost. inv. přij. transfery ze SR  - IROP - ZŠ Komenského - speciální učebny</t>
  </si>
  <si>
    <t>Ost. inv. přij. transfery ze SR  - IROP - ZŠ Komenského - rozvoj odborného vzdělávání</t>
  </si>
  <si>
    <t>Humanitární zahraniční pomoc - Ukrajinská krize</t>
  </si>
  <si>
    <t>Ost. neinv. trans. ze SR - projekt ,,Břeclav kompostuje"</t>
  </si>
  <si>
    <t>Neinv. přij. transfery ze SR - příspěvek obcím - kompenzační bonus pro rok 2022</t>
  </si>
  <si>
    <t>Využívání a zneškodňování ostatních komunálních odpadů</t>
  </si>
  <si>
    <t xml:space="preserve">Využívání a zneškodňování komunálního odpadu </t>
  </si>
  <si>
    <t>Ost. přijaté vratky transferů - dopravní obslužnost</t>
  </si>
  <si>
    <t>Neinv. přij. transfery z kraje -  ZŠ a MŠ</t>
  </si>
  <si>
    <t>Přijaté peněžní neinv. dary - ost. činnosti souvis. se službami pro FO</t>
  </si>
  <si>
    <t>Ostatní nedaňové příjmy jinde nezařazené - ost. činnosti jinde nezařazené</t>
  </si>
  <si>
    <t>Neinv. přijaté transfery od krajů - Pagery pro seniory</t>
  </si>
  <si>
    <t>Neinv. přij. transfery od krajů - projekt ,,Táhneme za jeden provaz" ZŠ Slovácká</t>
  </si>
  <si>
    <t>Přijaté neinv. příspěvky a náhrady - filmová tvorba, distribuce, kina</t>
  </si>
  <si>
    <t>Přijaté neinv. příspěvky a náhrady</t>
  </si>
  <si>
    <t>Přijaté neinv. příspěvky a náhrady - zachování a obnova kultur. památek nár. histor. povědomí</t>
  </si>
  <si>
    <t>Přijaté neinv. příspěvky a náhrady -Bytové hospodářství</t>
  </si>
  <si>
    <t>Přijaté neinv. příspěvky a náhrady. - nebytové hospodářství</t>
  </si>
  <si>
    <t>Přijaté neinv. příspěvky a náhrady - Pohřebnictví</t>
  </si>
  <si>
    <t>Přijaté neinv. příspěvky a náhrady - sběr a svoz komunálních odpadů</t>
  </si>
  <si>
    <t>Přijaté neinv. příspěvky a náhrady - silnice</t>
  </si>
  <si>
    <t>Přijaté neinv. přísp. a náhrady -  (komunální služby a územní rozvoj j.n.)</t>
  </si>
  <si>
    <t>Přijaté neinv. příspěvky a náhrady - využív. a zneškod. komun. odpadů</t>
  </si>
  <si>
    <t xml:space="preserve">Přijaté neinv. příspěvky a náhrady - zeleň </t>
  </si>
  <si>
    <t>Přijaté neinv. příspěvky a náhrady - ost. činnosti ve zdravotnictví</t>
  </si>
  <si>
    <t>Přijaté neinv. příspěvky a náhrady - činnost místní správy</t>
  </si>
  <si>
    <t>Přijaté neinv. příspěvky a náhrady.-využití volného času dětí a mládeže</t>
  </si>
  <si>
    <t>Přijaté neinv. příspěvky a náhrady-Městská policie</t>
  </si>
  <si>
    <t>Přijaté neinv. příspěvky a náhrady - Činnost místní správy</t>
  </si>
  <si>
    <t>Přijaté neinv. příspěvky a náhrady-Sport. zař. v majetku obce (Olympia)</t>
  </si>
  <si>
    <t>Ost. neinv. přijaté transfery ze SR (SPOD) - dopl. dotace r. 2021</t>
  </si>
  <si>
    <t>Příjem z pronájmu nebo pachtů - komunální služby</t>
  </si>
  <si>
    <t>91628</t>
  </si>
  <si>
    <t>Ost. neinv. přij. transfery ze SR  - IROP - ZŠ Komenského -rozvoj odb. vzdělávání</t>
  </si>
  <si>
    <t>Ost. neinv. přij. transfery ze SR  - IROP - ZŠ Kpt. Nálepky - rozvoj odb. vzdělávání</t>
  </si>
  <si>
    <t>Inv. transfery od krajů - poskytování soc. služeb</t>
  </si>
  <si>
    <t>Humanitární zahraniční pomoc přímá</t>
  </si>
  <si>
    <t>Ost. neinv. přijaté transfery ze SR - Operační program zaměstnanosti - VPP</t>
  </si>
  <si>
    <t>Ostat. neinv. přij. transfery - Integrace cizinců ve městě Břeclav (Ukrajinská krize)</t>
  </si>
  <si>
    <t>Neinv. přij. transfery od krajů - soutěže ZUŠ</t>
  </si>
  <si>
    <t>89517</t>
  </si>
  <si>
    <t>89518</t>
  </si>
  <si>
    <t>Inv. přijaté transf. ze st. fondů - Cyklostezka Bratislavská - etapa zadní brána</t>
  </si>
  <si>
    <t>Inv. přijaté transf. ze st. fondů - Poštorná - úprava předprostoru ZŠ Komenského - SR</t>
  </si>
  <si>
    <t>Inv. přijaté transf. ze st. fondů - Poštorná - úprava předprostoru ZŠ Komenského - EU</t>
  </si>
  <si>
    <t>Příjem z pojistných planění - sběr a svoz komunálního odpadu</t>
  </si>
  <si>
    <t>Příjmy z poskytování služeb a výrobků - využív. a zneškod. komun. odpadů</t>
  </si>
  <si>
    <t>Ost. neinvest. přij. transfery ze SR-OP Jan Amos Komenský</t>
  </si>
  <si>
    <t>Příjem z odvodů přísp. organizací - činnosti knihovnické</t>
  </si>
  <si>
    <t>Neinv. přij. transfery od krajů - dovybavení zázemí děts. dopr. hřiště</t>
  </si>
  <si>
    <t>Neinv. přij. transfery ze státních fondů - Hmyzí zahrada MŠ Kupkova</t>
  </si>
  <si>
    <t>Ost. sociální péče a pomoc ost. skup. fyz. osob</t>
  </si>
  <si>
    <t>Převod z termínovaného vkladu</t>
  </si>
  <si>
    <t>Přijaté pojistné náhrady - silnice</t>
  </si>
  <si>
    <t>Přijaté neinv. příspěvky a náhrady - ostatní náklady s odpady</t>
  </si>
  <si>
    <t>Nízkoprahové zařízení pro děti a mládež</t>
  </si>
  <si>
    <t>Ostatní sportovní činnost</t>
  </si>
  <si>
    <t>Převody vlastním fondům - Technické služby</t>
  </si>
  <si>
    <t>Přijaté peněžní neinv. dary -Ostat. záležitosti pozemních komunikací</t>
  </si>
  <si>
    <t>Přijaté neinv. příspěvky a náhrady - ost. správa v prům. staveb., obch. a službách</t>
  </si>
  <si>
    <t>Neinv. přijaté transfery ze státních fondů - NPŽP</t>
  </si>
  <si>
    <t>Ost. neinv. trans. ze SR - OP zaměstnanost 2021-2027</t>
  </si>
  <si>
    <t>Příjem z prodeje ost. HDM - vnitřní správa</t>
  </si>
  <si>
    <t>Ostat. neinv. přij. transfery ze SR - APK - 3/2023-2/2026</t>
  </si>
  <si>
    <t>Přijaté neinv. příspěvky a náhrady - Ost. záležitosti zákl. vzdělání</t>
  </si>
  <si>
    <t>13021</t>
  </si>
  <si>
    <t>1105</t>
  </si>
  <si>
    <t>Ost. soc. péče a pomoc ost. skup. fyzic. osob</t>
  </si>
  <si>
    <t>Neinv. přijaté transfery od krajů - Bezpečné bydlení seniorů</t>
  </si>
  <si>
    <t>Neinv. přij. transfery od krajů - Dotace na kulturu (MMG)</t>
  </si>
  <si>
    <t>Inv. transfery od krajů - Dětské dopr. hřiště na Kuffnerově nábřeží</t>
  </si>
  <si>
    <t>Ost. neinv. přij. transf. ze SR - ,,Ozelenění severozápadní části Břeclavi"</t>
  </si>
  <si>
    <t>Ost. neinv. přij. transfery ze SR  - OPZ projekt ,,Domovník - preventista" - EU</t>
  </si>
  <si>
    <t>Ost. neinv. přij. transf. ze SR  - OPŽP ,Ozelenění severozápadní části Břeclavi" - EU</t>
  </si>
  <si>
    <t>Ost. inv. přijaté transfery ze SR - Modernizace VO ve městě Břeclav</t>
  </si>
  <si>
    <t>Ost. přijaté vratky transferů - Využití volného času dětí a mládeže</t>
  </si>
  <si>
    <t>Příjem z prodeje ost. hmot. dlouh. maj. - Komunální služby a územní rozvoj j. n.</t>
  </si>
  <si>
    <t>Příjem z odvodů přísp. org.- os. asist.,peč. služba a podpora samost. bydlení</t>
  </si>
  <si>
    <t>Inv. transfery od krajů - SR - Městský park mlatové cesty</t>
  </si>
  <si>
    <t>Inv. transfery od krajů - EU - Městský park mlatové cesty</t>
  </si>
  <si>
    <t>Inv. transfery od krajů - Rekonstrukce zimníko stadionu</t>
  </si>
  <si>
    <t>Inv. transfery od krajů - Cyklostezka Včelínek</t>
  </si>
  <si>
    <t>Ost. nedaňové příjmy jinde nezař. - odvádění a čištění odpadních vod j. n.</t>
  </si>
  <si>
    <t>Investič. příj. transfery od krajů - Dovybavení jednotek JSDH</t>
  </si>
  <si>
    <t>428</t>
  </si>
  <si>
    <t>285</t>
  </si>
  <si>
    <t>327</t>
  </si>
  <si>
    <t>Příjem z pojistných plnění - požární ochrana</t>
  </si>
  <si>
    <t>Ostat. invest. přij. transf. ze SR - modernizace MKDS 2023</t>
  </si>
  <si>
    <t>Ost. neinvest. přij. transfery ze SR - Národní plán obnovy</t>
  </si>
  <si>
    <t>Ost. inv. přij. transfery ze SR  - OPŽP - EPC projekt -  budova MÚ</t>
  </si>
  <si>
    <t>Ost. inv. přij. transfery ze SR  - OPŽP - EPC projekt -  zimní stadion</t>
  </si>
  <si>
    <t>Ost. inv. přij. transfery ze SR  - OPŽP - EPC projekt -  Městská policie</t>
  </si>
  <si>
    <t>Ost. inv. přij. transfery ze SR  - OPŽP - EPC projekt -  MÚ U stadionu</t>
  </si>
  <si>
    <t>15974</t>
  </si>
  <si>
    <t xml:space="preserve">Komunální služby a územní rozvoj j. n. </t>
  </si>
  <si>
    <t>Ostatní zájmová činnost a rekreace</t>
  </si>
  <si>
    <t>ROZPOČET VÝDAJŮ NA ROK 2024</t>
  </si>
  <si>
    <t xml:space="preserve">                                                ROZPOČET PŘÍJMŮ NA ROK 2024</t>
  </si>
  <si>
    <t>1-3/2024</t>
  </si>
  <si>
    <t>Ost. přijaté vratky transferů - ost. záležitosti v dopravě</t>
  </si>
  <si>
    <t>Příjem z odvodů přísp. organizací - Základní umělecké školy</t>
  </si>
  <si>
    <t>Obecné výdaje z fin. operací - sl. peněž. ústavů - WC sady 28.října</t>
  </si>
  <si>
    <t xml:space="preserve">                    Tabulka doplňujících ukazatelů za období 3/2024</t>
  </si>
  <si>
    <t>Inv. přij. transfery ze SR - OPZ - projekt ,,E-ÚŘAD"</t>
  </si>
  <si>
    <t>Inv. přij. transfery ze SR - MMG - Expozice Pohansko</t>
  </si>
  <si>
    <t>Ost. neinv. přij. transfery od mezinár. org. - Obnova židovské obřadní síně</t>
  </si>
  <si>
    <t>Příjmy z poskytov. služeb, výrobků, prací, výkonů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</si>
  <si>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</si>
  <si>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</si>
  <si>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</si>
  <si>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</si>
  <si>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</si>
  <si>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</si>
  <si>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</si>
  <si>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</si>
  <si>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Přesuny rozpočtu výdajů v rámci schválených dotací na kulturu a sport r. 2024</t>
  </si>
  <si>
    <t>Implementace ES Pohoda(rozšíření ze strany poskytovatele), SW modul controling</t>
  </si>
  <si>
    <t>030 OKT</t>
  </si>
  <si>
    <t>Finanční dar Nemocnici Břeclav - nákup 100 ks matrací</t>
  </si>
  <si>
    <t>Navýšení rozp. org. složky TS na veř. osvětlení - odhad spotřeby el.energie 1-2/2024 do doby přepisu na přísp. org. TS</t>
  </si>
  <si>
    <t>010 TS</t>
  </si>
  <si>
    <t>Navýšení příspěvku na provoz PO Městské knihovně Břeclav (Židovská obřadní síň)</t>
  </si>
  <si>
    <t>Nadační fond Apollo - neinv. dotace darovací sml. 061/2024/OEK</t>
  </si>
  <si>
    <t>Členský příspěvek DSO - navýšení příspěvku na r. 2024</t>
  </si>
  <si>
    <t>Stav k 31.03.2024</t>
  </si>
  <si>
    <t>Dosud neprovedené změny rozpočtu - rezervováno</t>
  </si>
  <si>
    <t>ZAPOJENÍ PROSTŘEDKŮ TŘ. 8 - FINANCOVÁNÍ (pol. 8115 u ORJ 110 OEK)</t>
  </si>
  <si>
    <t xml:space="preserve">    (v tis. Kč)</t>
  </si>
  <si>
    <t>Poznámka</t>
  </si>
  <si>
    <t xml:space="preserve">Schválený rozpočet 2024 - změna stavu peněž. prostř. na bank. účtech - zapojení do rozpočtu </t>
  </si>
  <si>
    <t>1.</t>
  </si>
  <si>
    <t>Finanční vypořádání za r. 2023 - volba prezidenta</t>
  </si>
  <si>
    <t>Autopojištění + pojištění majetku - navýšení cen na r. 2024</t>
  </si>
  <si>
    <t>Nevyčerpaná dotace na  projekt Podnikni to!" - dotace přijatá koncem r. 2023</t>
  </si>
  <si>
    <t>Nedočerpané objednávky r. 2023</t>
  </si>
  <si>
    <t>Navýšení rozpočtu u příjmu Souhrnný dotační vztah k SR (příspěvek na výkon st. správy pro r. 2024)</t>
  </si>
  <si>
    <t>Nedofinancované akce r. 2023</t>
  </si>
  <si>
    <t>120 OM</t>
  </si>
  <si>
    <t>Neinv. dotace od MŽP - OPŽP - Ozelenění severozápadní části Břeclav - profinancováno v r. 2023</t>
  </si>
  <si>
    <t>Konzultační a poradenské služby</t>
  </si>
  <si>
    <t>Neinv. dotace z programu INTERREG V-A-SK - Židovská obřadní síň</t>
  </si>
  <si>
    <t>Neinv. dotace ..Asisten prevence kriminality 2023-2026" (výdaje již zapojeny do rozp. 2024)</t>
  </si>
  <si>
    <t>090 MP</t>
  </si>
  <si>
    <t xml:space="preserve"> </t>
  </si>
  <si>
    <t>Pasport vybraných rozvahových a výsledovkových položek - HODNOCENÍ - rok 2024</t>
  </si>
  <si>
    <t xml:space="preserve">Příspěvková organizace:   </t>
  </si>
  <si>
    <t>108 - Městské muzeum a galerie Břeclav, příspěvková organizace</t>
  </si>
  <si>
    <t>v  tisicích Kč, bez des.míst</t>
  </si>
  <si>
    <t>Schvál. R.</t>
  </si>
  <si>
    <t>Uprav. R.</t>
  </si>
  <si>
    <t>měsíc</t>
  </si>
  <si>
    <t>r. 2024</t>
  </si>
  <si>
    <t>Plnění</t>
  </si>
  <si>
    <t xml:space="preserve">Závěrka </t>
  </si>
  <si>
    <t>Závěrka</t>
  </si>
  <si>
    <t>Položka</t>
  </si>
  <si>
    <t>účet</t>
  </si>
  <si>
    <t>r. 2023</t>
  </si>
  <si>
    <t>březen</t>
  </si>
  <si>
    <t>červen</t>
  </si>
  <si>
    <t>září</t>
  </si>
  <si>
    <t>prosinec</t>
  </si>
  <si>
    <t>celkem</t>
  </si>
  <si>
    <t>roční v %</t>
  </si>
  <si>
    <t>k 30.06.</t>
  </si>
  <si>
    <t>k 30.09.</t>
  </si>
  <si>
    <t>k 31.12.</t>
  </si>
  <si>
    <t>Počet pracovníků- fyzický stav</t>
  </si>
  <si>
    <t>x</t>
  </si>
  <si>
    <t>Počet pracovníků- přepočtený stav</t>
  </si>
  <si>
    <t>Stálá aktiva</t>
  </si>
  <si>
    <t>02x</t>
  </si>
  <si>
    <t>Oprávky ke stálým aktivům</t>
  </si>
  <si>
    <t>08x</t>
  </si>
  <si>
    <t>Zásoby</t>
  </si>
  <si>
    <t>1xx</t>
  </si>
  <si>
    <t>Pohledávky</t>
  </si>
  <si>
    <t>Finanční majetek</t>
  </si>
  <si>
    <t>2xx</t>
  </si>
  <si>
    <t>AKTIVA CELKEM</t>
  </si>
  <si>
    <t>Jmění a upravující položky</t>
  </si>
  <si>
    <t>40x</t>
  </si>
  <si>
    <t>Fondy</t>
  </si>
  <si>
    <t>41x</t>
  </si>
  <si>
    <t>Dlouhodobé závazky</t>
  </si>
  <si>
    <t>Krátkodobé závazky</t>
  </si>
  <si>
    <t>Bankovní úvěry</t>
  </si>
  <si>
    <t>Dotace a výpomoci celkem</t>
  </si>
  <si>
    <t xml:space="preserve">      z toho z rozpočtu ÚSC - investiční</t>
  </si>
  <si>
    <t xml:space="preserve">      z toho z rozpočtu ÚSC - provozní</t>
  </si>
  <si>
    <t>Spotřeba materiálu</t>
  </si>
  <si>
    <t>Spotřeba energií</t>
  </si>
  <si>
    <t>Prodané zboží</t>
  </si>
  <si>
    <t>Opravy a udržování</t>
  </si>
  <si>
    <t>Ostatní služby</t>
  </si>
  <si>
    <t xml:space="preserve">Mzdové náklady </t>
  </si>
  <si>
    <t>Zákonné a ostatní odvody</t>
  </si>
  <si>
    <t>524-8</t>
  </si>
  <si>
    <t>Odpis pohledávek</t>
  </si>
  <si>
    <t>Odpisy dlouhodobého majetku</t>
  </si>
  <si>
    <t>Ostatní náklady</t>
  </si>
  <si>
    <t>5xx</t>
  </si>
  <si>
    <t xml:space="preserve">Náklady celkem </t>
  </si>
  <si>
    <t>Tržby za vlastní výrobky</t>
  </si>
  <si>
    <t>Tržby z prodeje služeb</t>
  </si>
  <si>
    <t>Tržby za prodané zboží</t>
  </si>
  <si>
    <t>Provozní dotace</t>
  </si>
  <si>
    <t>67x</t>
  </si>
  <si>
    <t>Ostatní výnosy</t>
  </si>
  <si>
    <t>6xx</t>
  </si>
  <si>
    <t>Výnosy celkem (ÚT 6)</t>
  </si>
  <si>
    <t>Výnosy bez dotací</t>
  </si>
  <si>
    <t>Hospodářský výsledek</t>
  </si>
  <si>
    <t>Modifikovaný HV</t>
  </si>
  <si>
    <t xml:space="preserve">Postup vyplnění:  </t>
  </si>
  <si>
    <t>Vyplnit sloupec březen (měsíc 1-3),  červen  (měsíc 4-6), září (měsíc 7-9), prosinec (měsíc 10-12). Zelené buňky nevyplňovat, jsou zavzorcované, vypočte se samo.</t>
  </si>
  <si>
    <t xml:space="preserve">Vyplnit také počty pracovníků - fyzický i přepočtený stav </t>
  </si>
  <si>
    <t>Vypracovat stručný komentář mimořádných vlivů, pohledávek a závazků majících podstatný vliv na průběžné hospodaření.</t>
  </si>
  <si>
    <t>Zpracoval:  Ing. Marcela Hipská</t>
  </si>
  <si>
    <t>Pozn.:</t>
  </si>
  <si>
    <t>ř.24 "Dotace a výpomoci celkem" obsahuje kromě jiných dotací také výnosy z investičních transferů</t>
  </si>
  <si>
    <t>ř.26 "Dotace a výpomoci-z rozpočtu ÚSC provozní" představuje účet 672, ale bez jiných dotací a investičních transferů (348 tis.Kč v 1.Q 2024)</t>
  </si>
  <si>
    <t>Schválil:    Ing. Petr Dlouhý</t>
  </si>
  <si>
    <t>216  - Městská knihovna Břeclav, příspěvková organizace</t>
  </si>
  <si>
    <t xml:space="preserve">Zpracoval: </t>
  </si>
  <si>
    <t xml:space="preserve">Schválil: </t>
  </si>
  <si>
    <t>226 - Tereza Břeclav, příspěvková organizace</t>
  </si>
  <si>
    <t>Zpracoval: Hana Málková</t>
  </si>
  <si>
    <t>Schválil: Ing. Radek Hrdina</t>
  </si>
  <si>
    <t>Číslo 227 Domov seniorů Břeclav, příspěvková organizace</t>
  </si>
  <si>
    <t>Zpracoval: Ing. Pardovská M.</t>
  </si>
  <si>
    <t>Schválil: PhDr. Malinkovič D.</t>
  </si>
  <si>
    <t>310 - Technické služby Břeclav, příspěvková organizace</t>
  </si>
  <si>
    <t>Zpracoval:  Kočíková Simona</t>
  </si>
  <si>
    <t>Schválil: Ing. Osička Karel, MBA</t>
  </si>
  <si>
    <t>4002,MŠ Břetislavova 578/6, Břeclav, příspěvková organizace</t>
  </si>
  <si>
    <t>Zpracoval: Ing.Krejčiříková</t>
  </si>
  <si>
    <t>Schválil: L.Čudová</t>
  </si>
  <si>
    <t>4004 - Mateřská škola Břeclav, Hřbitovní 8, příspěvková organizace</t>
  </si>
  <si>
    <t>Rozpočet upravený: MŠMT 3 913 688,-Kč RZ 37 a 74, Zřizovatel 880 000,-Kč a OP JAK 206 000,-Kč</t>
  </si>
  <si>
    <t>Zpracoval: Trněná</t>
  </si>
  <si>
    <t>Schválil: Mgr. Jitka Kocábová</t>
  </si>
  <si>
    <t>4005 - Mateřská škola Břeclav, Na Valtické 727, příspěvková organizace</t>
  </si>
  <si>
    <t>Zpracoval:  Olga Strachová, Alena Olejníková</t>
  </si>
  <si>
    <t>Schválil:  Marta Kaufová</t>
  </si>
  <si>
    <t>4007 - MŠ U Splavu 2765, Břeclav příspěvková organizace</t>
  </si>
  <si>
    <t>n</t>
  </si>
  <si>
    <t xml:space="preserve">Stálá aktiva </t>
  </si>
  <si>
    <t>Zpracoval: Ing. Krejčiříková</t>
  </si>
  <si>
    <t>Schválil: Z.Krutišová</t>
  </si>
  <si>
    <t>4010 - Mateřská škola Břeclav, Okružní 7, příspěvková organizace</t>
  </si>
  <si>
    <t>Zpracoval: Ing. Markéta Hladká, dne 14.4.2024</t>
  </si>
  <si>
    <t>Schválil:  Mgr. Zdeňka Stanická</t>
  </si>
  <si>
    <t>4011 - Mateřská škola Břeclav, Osvobození 1, příspěvková organizace</t>
  </si>
  <si>
    <t>Schválil:  Bc. Eva Čevelová</t>
  </si>
  <si>
    <t>4204 -  Základní škola Břeclav, Komenského 2, příspěvková organizace</t>
  </si>
  <si>
    <t>Zpracoval: Denisa Úprková</t>
  </si>
  <si>
    <t>Schválil: Mgr. Yveta Polanská</t>
  </si>
  <si>
    <t>4205 - Základní škola a Mateřská škola Břeclav, Kpt. Nálepky 7, příspěvková organizace</t>
  </si>
  <si>
    <t>V Břeclavi 16.04.2024</t>
  </si>
  <si>
    <t>Zpracovala: Ing. Olga Rajnochová</t>
  </si>
  <si>
    <t>Schválila: Mgr. Jitka šaierová</t>
  </si>
  <si>
    <t xml:space="preserve"> 4206 - Základní škola a Mateřská škola Břeclav, Kupkova 1, příspěvková organizace</t>
  </si>
  <si>
    <t xml:space="preserve">   Komentář: Náklady na energie za 1-3/2024 neodpovídají čtvrtletnímu podílu plánovaných nákladů na spotřebu energií, protože skutečná spotřeba el.energie je podstatně vyšší, než je zahrnuto v plánovaném rozpočtu. </t>
  </si>
  <si>
    <t xml:space="preserve">  Úspora energií, která byla avizovaná jako očekávaná, neodpovídá skutečnosti.</t>
  </si>
  <si>
    <t>Zpracoval: Ing. Ilona Wozarová</t>
  </si>
  <si>
    <t>Schválil: Mgr. Helena Ondrejková</t>
  </si>
  <si>
    <t>4207 - Základní škola Břeclav, Na Valtické 31 A, příspěvková organizace</t>
  </si>
  <si>
    <t>Komentář: V ostatních nákladech (účet 516) je zachycena vnitropod. aktivace služeb v souvislosti se stravováním zaměstnanců.</t>
  </si>
  <si>
    <t>Zpracoval: I. Frýbertová</t>
  </si>
  <si>
    <t>Schválil: Mgr. Michal Škamrada, ředitel školy</t>
  </si>
  <si>
    <t>4209  - Základní škola Břeclav, Slovácká 40, příspěvková organizace</t>
  </si>
  <si>
    <t>Zpracoval: Menšíková J.</t>
  </si>
  <si>
    <t>Schválil:  Mgr. Janošek M.</t>
  </si>
  <si>
    <t>4211 - Základní škola Jana Noháče, Břeclav, Školní 16, příspěvková organizace</t>
  </si>
  <si>
    <t>Zpracoval: Ing. Markéta Hladká, dne 15.4.2024</t>
  </si>
  <si>
    <t xml:space="preserve">Schválil:  Mgr. Marcela Minaříková </t>
  </si>
  <si>
    <t>4306 - Základní umělecká škola Břeclav, Křížkovského 4, příspěvková organizace</t>
  </si>
  <si>
    <t>Rozpočet: MŠMT ÚZ 33353 celkem 26 674 734,-Kč, zřizovatel 953 000,-Kč, OP JAK 120 000,-Kč, školné 2 000 000,-Kč, ostatní 57 000,-Kč, doplňková činnost 57 000,-Kč</t>
  </si>
  <si>
    <t>Schválil: Radek Pudelka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</si>
</sst>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;[Red]#,##0.0"/>
  </numFmts>
  <fonts count="4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b/>
      <i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2"/>
      <color indexed="22"/>
      <name val="Arial CE"/>
      <charset val="238"/>
    </font>
    <font>
      <sz val="14"/>
      <name val="Arial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u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9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3" fillId="0" borderId="0" xfId="0" applyFont="1" applyFill="1" applyBorder="1"/>
    <xf numFmtId="0" fontId="7" fillId="0" borderId="10" xfId="0" applyFont="1" applyFill="1" applyBorder="1"/>
    <xf numFmtId="0" fontId="7" fillId="0" borderId="4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7" fillId="0" borderId="13" xfId="0" applyFont="1" applyFill="1" applyBorder="1"/>
    <xf numFmtId="0" fontId="7" fillId="0" borderId="15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9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16" xfId="0" applyFont="1" applyFill="1" applyBorder="1" applyAlignment="1">
      <alignment horizontal="center"/>
    </xf>
    <xf numFmtId="4" fontId="2" fillId="2" borderId="18" xfId="1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/>
    <xf numFmtId="0" fontId="3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12" xfId="0" applyFont="1" applyFill="1" applyBorder="1"/>
    <xf numFmtId="0" fontId="3" fillId="0" borderId="9" xfId="0" applyFont="1" applyFill="1" applyBorder="1"/>
    <xf numFmtId="0" fontId="6" fillId="0" borderId="9" xfId="0" applyFont="1" applyFill="1" applyBorder="1"/>
    <xf numFmtId="0" fontId="6" fillId="0" borderId="4" xfId="0" applyFont="1" applyFill="1" applyBorder="1"/>
    <xf numFmtId="0" fontId="3" fillId="0" borderId="4" xfId="0" applyFont="1" applyFill="1" applyBorder="1"/>
    <xf numFmtId="0" fontId="7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20" xfId="0" applyFont="1" applyFill="1" applyBorder="1"/>
    <xf numFmtId="0" fontId="7" fillId="0" borderId="20" xfId="0" applyFont="1" applyFill="1" applyBorder="1"/>
    <xf numFmtId="0" fontId="6" fillId="0" borderId="9" xfId="1" applyFont="1" applyFill="1" applyBorder="1" applyAlignment="1">
      <alignment horizontal="left"/>
    </xf>
    <xf numFmtId="0" fontId="7" fillId="0" borderId="9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6" fillId="0" borderId="12" xfId="1" applyFont="1" applyFill="1" applyBorder="1" applyAlignment="1">
      <alignment horizontal="right"/>
    </xf>
    <xf numFmtId="0" fontId="6" fillId="0" borderId="15" xfId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right"/>
    </xf>
    <xf numFmtId="0" fontId="9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 applyFill="1"/>
    <xf numFmtId="0" fontId="7" fillId="0" borderId="9" xfId="0" applyFont="1" applyFill="1" applyBorder="1" applyAlignment="1">
      <alignment wrapText="1"/>
    </xf>
    <xf numFmtId="0" fontId="6" fillId="3" borderId="0" xfId="0" applyFont="1" applyFill="1"/>
    <xf numFmtId="4" fontId="6" fillId="3" borderId="14" xfId="0" applyNumberFormat="1" applyFont="1" applyFill="1" applyBorder="1"/>
    <xf numFmtId="4" fontId="6" fillId="3" borderId="9" xfId="0" applyNumberFormat="1" applyFont="1" applyFill="1" applyBorder="1"/>
    <xf numFmtId="4" fontId="6" fillId="3" borderId="12" xfId="0" applyNumberFormat="1" applyFont="1" applyFill="1" applyBorder="1"/>
    <xf numFmtId="4" fontId="6" fillId="3" borderId="0" xfId="0" applyNumberFormat="1" applyFont="1" applyFill="1" applyBorder="1"/>
    <xf numFmtId="0" fontId="6" fillId="3" borderId="9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9" xfId="0" applyFont="1" applyFill="1" applyBorder="1"/>
    <xf numFmtId="0" fontId="6" fillId="3" borderId="9" xfId="0" applyFont="1" applyFill="1" applyBorder="1"/>
    <xf numFmtId="0" fontId="6" fillId="0" borderId="0" xfId="0" applyFont="1" applyFill="1" applyAlignment="1">
      <alignment horizontal="right"/>
    </xf>
    <xf numFmtId="0" fontId="1" fillId="0" borderId="0" xfId="0" applyFont="1" applyFill="1"/>
    <xf numFmtId="4" fontId="1" fillId="3" borderId="0" xfId="0" applyNumberFormat="1" applyFont="1" applyFill="1"/>
    <xf numFmtId="0" fontId="1" fillId="3" borderId="0" xfId="0" applyFont="1" applyFill="1"/>
    <xf numFmtId="0" fontId="14" fillId="3" borderId="0" xfId="0" applyFont="1" applyFill="1"/>
    <xf numFmtId="0" fontId="9" fillId="3" borderId="0" xfId="0" applyFont="1" applyFill="1"/>
    <xf numFmtId="0" fontId="14" fillId="3" borderId="0" xfId="0" applyFont="1" applyFill="1" applyAlignment="1">
      <alignment horizontal="center"/>
    </xf>
    <xf numFmtId="0" fontId="15" fillId="3" borderId="0" xfId="0" applyFont="1" applyFill="1" applyAlignment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3" xfId="0" applyFont="1" applyFill="1" applyBorder="1"/>
    <xf numFmtId="0" fontId="6" fillId="3" borderId="14" xfId="0" applyFont="1" applyFill="1" applyBorder="1"/>
    <xf numFmtId="0" fontId="6" fillId="3" borderId="11" xfId="0" applyFont="1" applyFill="1" applyBorder="1"/>
    <xf numFmtId="0" fontId="6" fillId="3" borderId="15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20" xfId="0" applyFont="1" applyFill="1" applyBorder="1"/>
    <xf numFmtId="0" fontId="6" fillId="3" borderId="2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4" fontId="6" fillId="3" borderId="21" xfId="0" applyNumberFormat="1" applyFont="1" applyFill="1" applyBorder="1"/>
    <xf numFmtId="4" fontId="4" fillId="3" borderId="0" xfId="0" applyNumberFormat="1" applyFont="1" applyFill="1"/>
    <xf numFmtId="0" fontId="6" fillId="0" borderId="12" xfId="0" applyFont="1" applyFill="1" applyBorder="1"/>
    <xf numFmtId="0" fontId="2" fillId="3" borderId="9" xfId="0" applyFont="1" applyFill="1" applyBorder="1"/>
    <xf numFmtId="4" fontId="2" fillId="3" borderId="20" xfId="0" applyNumberFormat="1" applyFont="1" applyFill="1" applyBorder="1"/>
    <xf numFmtId="0" fontId="6" fillId="3" borderId="4" xfId="0" applyFont="1" applyFill="1" applyBorder="1" applyAlignment="1">
      <alignment horizontal="left"/>
    </xf>
    <xf numFmtId="0" fontId="2" fillId="3" borderId="20" xfId="0" applyFont="1" applyFill="1" applyBorder="1"/>
    <xf numFmtId="0" fontId="3" fillId="0" borderId="21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2" fillId="3" borderId="14" xfId="0" applyFont="1" applyFill="1" applyBorder="1"/>
    <xf numFmtId="0" fontId="2" fillId="3" borderId="21" xfId="0" applyFont="1" applyFill="1" applyBorder="1"/>
    <xf numFmtId="0" fontId="2" fillId="3" borderId="0" xfId="0" applyFont="1" applyFill="1" applyBorder="1"/>
    <xf numFmtId="4" fontId="2" fillId="3" borderId="0" xfId="0" applyNumberFormat="1" applyFont="1" applyFill="1" applyBorder="1"/>
    <xf numFmtId="0" fontId="6" fillId="3" borderId="19" xfId="0" applyFont="1" applyFill="1" applyBorder="1"/>
    <xf numFmtId="0" fontId="6" fillId="3" borderId="19" xfId="0" applyFont="1" applyFill="1" applyBorder="1" applyAlignment="1">
      <alignment horizontal="center"/>
    </xf>
    <xf numFmtId="0" fontId="2" fillId="3" borderId="19" xfId="0" applyFont="1" applyFill="1" applyBorder="1"/>
    <xf numFmtId="4" fontId="2" fillId="3" borderId="19" xfId="0" applyNumberFormat="1" applyFont="1" applyFill="1" applyBorder="1"/>
    <xf numFmtId="0" fontId="6" fillId="3" borderId="28" xfId="0" applyFont="1" applyFill="1" applyBorder="1"/>
    <xf numFmtId="0" fontId="6" fillId="3" borderId="28" xfId="0" applyFont="1" applyFill="1" applyBorder="1" applyAlignment="1">
      <alignment horizontal="center"/>
    </xf>
    <xf numFmtId="0" fontId="2" fillId="3" borderId="28" xfId="0" applyFont="1" applyFill="1" applyBorder="1"/>
    <xf numFmtId="4" fontId="2" fillId="3" borderId="28" xfId="0" applyNumberFormat="1" applyFont="1" applyFill="1" applyBorder="1"/>
    <xf numFmtId="0" fontId="6" fillId="3" borderId="6" xfId="0" applyFont="1" applyFill="1" applyBorder="1"/>
    <xf numFmtId="0" fontId="18" fillId="3" borderId="0" xfId="0" applyFont="1" applyFill="1" applyAlignment="1"/>
    <xf numFmtId="0" fontId="6" fillId="2" borderId="1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6" xfId="0" applyFont="1" applyFill="1" applyBorder="1"/>
    <xf numFmtId="4" fontId="6" fillId="0" borderId="9" xfId="0" applyNumberFormat="1" applyFont="1" applyFill="1" applyBorder="1"/>
    <xf numFmtId="4" fontId="7" fillId="5" borderId="9" xfId="0" applyNumberFormat="1" applyFont="1" applyFill="1" applyBorder="1"/>
    <xf numFmtId="0" fontId="2" fillId="2" borderId="18" xfId="0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10" fillId="0" borderId="14" xfId="0" applyFont="1" applyFill="1" applyBorder="1" applyAlignment="1">
      <alignment horizontal="left"/>
    </xf>
    <xf numFmtId="4" fontId="6" fillId="0" borderId="21" xfId="0" applyNumberFormat="1" applyFont="1" applyFill="1" applyBorder="1"/>
    <xf numFmtId="4" fontId="7" fillId="5" borderId="12" xfId="0" applyNumberFormat="1" applyFont="1" applyFill="1" applyBorder="1"/>
    <xf numFmtId="4" fontId="6" fillId="0" borderId="12" xfId="0" applyNumberFormat="1" applyFont="1" applyFill="1" applyBorder="1"/>
    <xf numFmtId="49" fontId="2" fillId="2" borderId="16" xfId="0" applyNumberFormat="1" applyFont="1" applyFill="1" applyBorder="1" applyAlignment="1">
      <alignment horizontal="center"/>
    </xf>
    <xf numFmtId="0" fontId="3" fillId="3" borderId="0" xfId="0" applyFont="1" applyFill="1" applyBorder="1"/>
    <xf numFmtId="4" fontId="7" fillId="3" borderId="0" xfId="0" applyNumberFormat="1" applyFont="1" applyFill="1" applyBorder="1"/>
    <xf numFmtId="0" fontId="7" fillId="3" borderId="0" xfId="0" applyFont="1" applyFill="1" applyBorder="1"/>
    <xf numFmtId="0" fontId="5" fillId="0" borderId="24" xfId="0" applyFont="1" applyFill="1" applyBorder="1"/>
    <xf numFmtId="0" fontId="5" fillId="0" borderId="14" xfId="0" applyFont="1" applyFill="1" applyBorder="1"/>
    <xf numFmtId="0" fontId="8" fillId="0" borderId="29" xfId="0" applyFont="1" applyFill="1" applyBorder="1"/>
    <xf numFmtId="0" fontId="5" fillId="0" borderId="21" xfId="0" applyFont="1" applyFill="1" applyBorder="1"/>
    <xf numFmtId="0" fontId="3" fillId="0" borderId="22" xfId="0" applyFont="1" applyFill="1" applyBorder="1"/>
    <xf numFmtId="0" fontId="6" fillId="3" borderId="21" xfId="0" applyFont="1" applyFill="1" applyBorder="1"/>
    <xf numFmtId="0" fontId="6" fillId="3" borderId="14" xfId="0" applyFont="1" applyFill="1" applyBorder="1" applyAlignment="1">
      <alignment horizontal="right"/>
    </xf>
    <xf numFmtId="0" fontId="6" fillId="5" borderId="21" xfId="0" applyFont="1" applyFill="1" applyBorder="1"/>
    <xf numFmtId="0" fontId="6" fillId="5" borderId="9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6" fillId="3" borderId="13" xfId="0" applyFont="1" applyFill="1" applyBorder="1"/>
    <xf numFmtId="0" fontId="6" fillId="3" borderId="13" xfId="0" applyFont="1" applyFill="1" applyBorder="1" applyAlignment="1">
      <alignment horizontal="center"/>
    </xf>
    <xf numFmtId="4" fontId="6" fillId="3" borderId="13" xfId="0" applyNumberFormat="1" applyFont="1" applyFill="1" applyBorder="1"/>
    <xf numFmtId="0" fontId="17" fillId="3" borderId="20" xfId="0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3" fillId="0" borderId="0" xfId="0" applyFont="1" applyAlignment="1">
      <alignment horizontal="center"/>
    </xf>
    <xf numFmtId="0" fontId="24" fillId="6" borderId="1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4" fillId="6" borderId="2" xfId="0" applyFont="1" applyFill="1" applyBorder="1" applyAlignment="1">
      <alignment horizontal="center" vertical="center"/>
    </xf>
    <xf numFmtId="0" fontId="24" fillId="6" borderId="33" xfId="0" applyFont="1" applyFill="1" applyBorder="1" applyAlignment="1">
      <alignment horizontal="center" vertical="center"/>
    </xf>
    <xf numFmtId="0" fontId="1" fillId="0" borderId="0" xfId="0" applyFont="1"/>
    <xf numFmtId="14" fontId="6" fillId="0" borderId="0" xfId="0" applyNumberFormat="1" applyFont="1" applyAlignment="1">
      <alignment horizontal="left"/>
    </xf>
    <xf numFmtId="0" fontId="26" fillId="0" borderId="34" xfId="0" applyFont="1" applyBorder="1"/>
    <xf numFmtId="4" fontId="26" fillId="0" borderId="3" xfId="0" applyNumberFormat="1" applyFont="1" applyBorder="1"/>
    <xf numFmtId="4" fontId="27" fillId="0" borderId="35" xfId="0" applyNumberFormat="1" applyFont="1" applyFill="1" applyBorder="1"/>
    <xf numFmtId="0" fontId="26" fillId="0" borderId="36" xfId="0" applyFont="1" applyBorder="1"/>
    <xf numFmtId="4" fontId="26" fillId="0" borderId="4" xfId="0" applyNumberFormat="1" applyFont="1" applyBorder="1"/>
    <xf numFmtId="0" fontId="26" fillId="0" borderId="37" xfId="0" applyFont="1" applyBorder="1"/>
    <xf numFmtId="0" fontId="24" fillId="0" borderId="38" xfId="0" applyFont="1" applyBorder="1"/>
    <xf numFmtId="4" fontId="24" fillId="0" borderId="5" xfId="0" applyNumberFormat="1" applyFont="1" applyBorder="1"/>
    <xf numFmtId="0" fontId="26" fillId="0" borderId="39" xfId="0" applyFont="1" applyBorder="1"/>
    <xf numFmtId="4" fontId="26" fillId="0" borderId="6" xfId="0" applyNumberFormat="1" applyFont="1" applyBorder="1"/>
    <xf numFmtId="0" fontId="27" fillId="0" borderId="35" xfId="0" applyFont="1" applyBorder="1"/>
    <xf numFmtId="4" fontId="27" fillId="0" borderId="29" xfId="0" applyNumberFormat="1" applyFont="1" applyFill="1" applyBorder="1"/>
    <xf numFmtId="0" fontId="24" fillId="0" borderId="40" xfId="0" applyFont="1" applyBorder="1"/>
    <xf numFmtId="4" fontId="24" fillId="0" borderId="3" xfId="0" applyNumberFormat="1" applyFont="1" applyBorder="1"/>
    <xf numFmtId="0" fontId="24" fillId="0" borderId="41" xfId="0" applyFont="1" applyFill="1" applyBorder="1"/>
    <xf numFmtId="4" fontId="26" fillId="0" borderId="6" xfId="0" applyNumberFormat="1" applyFont="1" applyFill="1" applyBorder="1"/>
    <xf numFmtId="0" fontId="25" fillId="0" borderId="42" xfId="0" applyFont="1" applyBorder="1"/>
    <xf numFmtId="4" fontId="24" fillId="0" borderId="6" xfId="0" applyNumberFormat="1" applyFont="1" applyFill="1" applyBorder="1"/>
    <xf numFmtId="0" fontId="25" fillId="0" borderId="43" xfId="0" applyFont="1" applyBorder="1"/>
    <xf numFmtId="0" fontId="24" fillId="0" borderId="44" xfId="0" applyFont="1" applyBorder="1"/>
    <xf numFmtId="4" fontId="24" fillId="0" borderId="8" xfId="0" applyNumberFormat="1" applyFont="1" applyFill="1" applyBorder="1"/>
    <xf numFmtId="0" fontId="25" fillId="0" borderId="45" xfId="0" applyFont="1" applyBorder="1"/>
    <xf numFmtId="0" fontId="6" fillId="0" borderId="0" xfId="0" applyFont="1"/>
    <xf numFmtId="0" fontId="6" fillId="0" borderId="0" xfId="0" applyFont="1" applyBorder="1"/>
    <xf numFmtId="0" fontId="26" fillId="0" borderId="0" xfId="0" applyFont="1"/>
    <xf numFmtId="4" fontId="2" fillId="3" borderId="9" xfId="0" applyNumberFormat="1" applyFont="1" applyFill="1" applyBorder="1" applyAlignment="1">
      <alignment horizontal="center"/>
    </xf>
    <xf numFmtId="4" fontId="2" fillId="4" borderId="21" xfId="0" applyNumberFormat="1" applyFont="1" applyFill="1" applyBorder="1" applyAlignment="1">
      <alignment horizontal="center"/>
    </xf>
    <xf numFmtId="4" fontId="2" fillId="4" borderId="9" xfId="0" applyNumberFormat="1" applyFont="1" applyFill="1" applyBorder="1" applyAlignment="1">
      <alignment horizontal="center"/>
    </xf>
    <xf numFmtId="4" fontId="6" fillId="4" borderId="9" xfId="0" applyNumberFormat="1" applyFont="1" applyFill="1" applyBorder="1"/>
    <xf numFmtId="4" fontId="6" fillId="4" borderId="13" xfId="0" applyNumberFormat="1" applyFont="1" applyFill="1" applyBorder="1"/>
    <xf numFmtId="4" fontId="6" fillId="4" borderId="12" xfId="0" applyNumberFormat="1" applyFont="1" applyFill="1" applyBorder="1"/>
    <xf numFmtId="4" fontId="2" fillId="4" borderId="20" xfId="0" applyNumberFormat="1" applyFont="1" applyFill="1" applyBorder="1"/>
    <xf numFmtId="4" fontId="16" fillId="3" borderId="0" xfId="0" applyNumberFormat="1" applyFont="1" applyFill="1" applyAlignment="1">
      <alignment horizontal="right"/>
    </xf>
    <xf numFmtId="4" fontId="6" fillId="3" borderId="0" xfId="0" applyNumberFormat="1" applyFont="1" applyFill="1"/>
    <xf numFmtId="4" fontId="6" fillId="3" borderId="0" xfId="0" applyNumberFormat="1" applyFont="1" applyFill="1" applyAlignment="1"/>
    <xf numFmtId="4" fontId="2" fillId="3" borderId="0" xfId="0" applyNumberFormat="1" applyFont="1" applyFill="1" applyAlignment="1">
      <alignment horizontal="center"/>
    </xf>
    <xf numFmtId="4" fontId="2" fillId="2" borderId="16" xfId="1" applyNumberFormat="1" applyFont="1" applyFill="1" applyBorder="1" applyAlignment="1">
      <alignment horizontal="center"/>
    </xf>
    <xf numFmtId="4" fontId="2" fillId="4" borderId="14" xfId="0" applyNumberFormat="1" applyFont="1" applyFill="1" applyBorder="1" applyAlignment="1">
      <alignment horizontal="center"/>
    </xf>
    <xf numFmtId="4" fontId="2" fillId="2" borderId="13" xfId="1" applyNumberFormat="1" applyFont="1" applyFill="1" applyBorder="1" applyAlignment="1">
      <alignment horizontal="center"/>
    </xf>
    <xf numFmtId="4" fontId="6" fillId="4" borderId="21" xfId="0" applyNumberFormat="1" applyFont="1" applyFill="1" applyBorder="1"/>
    <xf numFmtId="4" fontId="6" fillId="4" borderId="14" xfId="0" applyNumberFormat="1" applyFont="1" applyFill="1" applyBorder="1"/>
    <xf numFmtId="4" fontId="6" fillId="4" borderId="9" xfId="0" applyNumberFormat="1" applyFont="1" applyFill="1" applyBorder="1" applyAlignment="1"/>
    <xf numFmtId="4" fontId="6" fillId="4" borderId="9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4" fontId="2" fillId="3" borderId="0" xfId="0" applyNumberFormat="1" applyFont="1" applyFill="1" applyBorder="1" applyAlignment="1">
      <alignment vertical="center"/>
    </xf>
    <xf numFmtId="4" fontId="6" fillId="3" borderId="0" xfId="0" applyNumberFormat="1" applyFont="1" applyFill="1" applyBorder="1" applyAlignment="1">
      <alignment horizontal="right"/>
    </xf>
    <xf numFmtId="4" fontId="2" fillId="3" borderId="0" xfId="0" applyNumberFormat="1" applyFont="1" applyFill="1"/>
    <xf numFmtId="4" fontId="5" fillId="0" borderId="0" xfId="0" applyNumberFormat="1" applyFont="1" applyFill="1"/>
    <xf numFmtId="4" fontId="9" fillId="0" borderId="0" xfId="0" applyNumberFormat="1" applyFont="1" applyFill="1"/>
    <xf numFmtId="4" fontId="5" fillId="5" borderId="9" xfId="0" applyNumberFormat="1" applyFont="1" applyFill="1" applyBorder="1"/>
    <xf numFmtId="4" fontId="2" fillId="5" borderId="20" xfId="0" applyNumberFormat="1" applyFont="1" applyFill="1" applyBorder="1"/>
    <xf numFmtId="4" fontId="5" fillId="5" borderId="24" xfId="0" applyNumberFormat="1" applyFont="1" applyFill="1" applyBorder="1"/>
    <xf numFmtId="4" fontId="5" fillId="5" borderId="21" xfId="0" applyNumberFormat="1" applyFont="1" applyFill="1" applyBorder="1"/>
    <xf numFmtId="4" fontId="5" fillId="5" borderId="14" xfId="0" applyNumberFormat="1" applyFont="1" applyFill="1" applyBorder="1"/>
    <xf numFmtId="4" fontId="5" fillId="5" borderId="0" xfId="0" applyNumberFormat="1" applyFont="1" applyFill="1"/>
    <xf numFmtId="4" fontId="7" fillId="0" borderId="0" xfId="0" applyNumberFormat="1" applyFont="1" applyFill="1"/>
    <xf numFmtId="4" fontId="7" fillId="0" borderId="22" xfId="0" applyNumberFormat="1" applyFont="1" applyFill="1" applyBorder="1"/>
    <xf numFmtId="4" fontId="7" fillId="0" borderId="20" xfId="0" applyNumberFormat="1" applyFont="1" applyFill="1" applyBorder="1"/>
    <xf numFmtId="4" fontId="3" fillId="0" borderId="20" xfId="0" applyNumberFormat="1" applyFont="1" applyFill="1" applyBorder="1"/>
    <xf numFmtId="4" fontId="2" fillId="3" borderId="21" xfId="0" applyNumberFormat="1" applyFont="1" applyFill="1" applyBorder="1" applyAlignment="1">
      <alignment horizontal="center"/>
    </xf>
    <xf numFmtId="4" fontId="2" fillId="3" borderId="14" xfId="0" applyNumberFormat="1" applyFont="1" applyFill="1" applyBorder="1" applyAlignment="1">
      <alignment horizontal="center"/>
    </xf>
    <xf numFmtId="4" fontId="6" fillId="3" borderId="9" xfId="0" applyNumberFormat="1" applyFont="1" applyFill="1" applyBorder="1" applyAlignment="1"/>
    <xf numFmtId="4" fontId="6" fillId="3" borderId="9" xfId="0" applyNumberFormat="1" applyFont="1" applyFill="1" applyBorder="1" applyAlignment="1">
      <alignment horizontal="right"/>
    </xf>
    <xf numFmtId="49" fontId="2" fillId="2" borderId="16" xfId="1" applyNumberFormat="1" applyFont="1" applyFill="1" applyBorder="1" applyAlignment="1">
      <alignment horizontal="center"/>
    </xf>
    <xf numFmtId="4" fontId="7" fillId="0" borderId="14" xfId="0" applyNumberFormat="1" applyFont="1" applyFill="1" applyBorder="1"/>
    <xf numFmtId="4" fontId="7" fillId="4" borderId="14" xfId="0" applyNumberFormat="1" applyFont="1" applyFill="1" applyBorder="1"/>
    <xf numFmtId="4" fontId="7" fillId="5" borderId="14" xfId="0" applyNumberFormat="1" applyFont="1" applyFill="1" applyBorder="1"/>
    <xf numFmtId="0" fontId="2" fillId="0" borderId="9" xfId="0" applyFont="1" applyFill="1" applyBorder="1"/>
    <xf numFmtId="4" fontId="8" fillId="0" borderId="14" xfId="0" applyNumberFormat="1" applyFont="1" applyFill="1" applyBorder="1"/>
    <xf numFmtId="4" fontId="7" fillId="4" borderId="9" xfId="0" applyNumberFormat="1" applyFont="1" applyFill="1" applyBorder="1"/>
    <xf numFmtId="4" fontId="7" fillId="0" borderId="9" xfId="0" applyNumberFormat="1" applyFont="1" applyFill="1" applyBorder="1"/>
    <xf numFmtId="4" fontId="7" fillId="0" borderId="12" xfId="0" applyNumberFormat="1" applyFont="1" applyFill="1" applyBorder="1"/>
    <xf numFmtId="4" fontId="7" fillId="4" borderId="12" xfId="0" applyNumberFormat="1" applyFont="1" applyFill="1" applyBorder="1"/>
    <xf numFmtId="0" fontId="7" fillId="0" borderId="22" xfId="0" applyFont="1" applyFill="1" applyBorder="1"/>
    <xf numFmtId="4" fontId="17" fillId="3" borderId="0" xfId="0" applyNumberFormat="1" applyFont="1" applyFill="1" applyAlignment="1">
      <alignment horizontal="right"/>
    </xf>
    <xf numFmtId="4" fontId="9" fillId="3" borderId="0" xfId="0" applyNumberFormat="1" applyFont="1" applyFill="1" applyAlignment="1">
      <alignment horizontal="center"/>
    </xf>
    <xf numFmtId="4" fontId="6" fillId="2" borderId="18" xfId="1" applyNumberFormat="1" applyFont="1" applyFill="1" applyBorder="1" applyAlignment="1">
      <alignment horizontal="center"/>
    </xf>
    <xf numFmtId="4" fontId="6" fillId="2" borderId="16" xfId="1" applyNumberFormat="1" applyFont="1" applyFill="1" applyBorder="1" applyAlignment="1">
      <alignment horizontal="center"/>
    </xf>
    <xf numFmtId="4" fontId="17" fillId="3" borderId="28" xfId="0" applyNumberFormat="1" applyFont="1" applyFill="1" applyBorder="1" applyAlignment="1">
      <alignment horizontal="right"/>
    </xf>
    <xf numFmtId="4" fontId="13" fillId="3" borderId="0" xfId="0" applyNumberFormat="1" applyFont="1" applyFill="1" applyAlignment="1">
      <alignment horizontal="center"/>
    </xf>
    <xf numFmtId="0" fontId="6" fillId="3" borderId="9" xfId="0" applyFont="1" applyFill="1" applyBorder="1" applyAlignment="1">
      <alignment horizontal="right"/>
    </xf>
    <xf numFmtId="4" fontId="6" fillId="5" borderId="9" xfId="0" applyNumberFormat="1" applyFont="1" applyFill="1" applyBorder="1"/>
    <xf numFmtId="4" fontId="28" fillId="0" borderId="8" xfId="0" applyNumberFormat="1" applyFont="1" applyFill="1" applyBorder="1" applyAlignment="1">
      <alignment horizontal="left" vertical="center"/>
    </xf>
    <xf numFmtId="0" fontId="28" fillId="0" borderId="10" xfId="0" applyFont="1" applyFill="1" applyBorder="1"/>
    <xf numFmtId="0" fontId="28" fillId="0" borderId="2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/>
    </xf>
    <xf numFmtId="4" fontId="28" fillId="3" borderId="10" xfId="0" applyNumberFormat="1" applyFont="1" applyFill="1" applyBorder="1" applyAlignment="1">
      <alignment vertical="center"/>
    </xf>
    <xf numFmtId="0" fontId="29" fillId="0" borderId="0" xfId="0" applyFont="1" applyFill="1"/>
    <xf numFmtId="0" fontId="6" fillId="3" borderId="21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30" fillId="3" borderId="10" xfId="0" applyFont="1" applyFill="1" applyBorder="1"/>
    <xf numFmtId="0" fontId="30" fillId="3" borderId="10" xfId="0" applyFont="1" applyFill="1" applyBorder="1" applyAlignment="1">
      <alignment horizontal="center"/>
    </xf>
    <xf numFmtId="0" fontId="31" fillId="3" borderId="23" xfId="0" applyFont="1" applyFill="1" applyBorder="1" applyAlignment="1">
      <alignment vertical="center"/>
    </xf>
    <xf numFmtId="4" fontId="31" fillId="0" borderId="10" xfId="0" applyNumberFormat="1" applyFont="1" applyFill="1" applyBorder="1" applyAlignment="1">
      <alignment vertical="center"/>
    </xf>
    <xf numFmtId="0" fontId="30" fillId="3" borderId="0" xfId="0" applyFont="1" applyFill="1"/>
    <xf numFmtId="0" fontId="6" fillId="0" borderId="1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left"/>
    </xf>
    <xf numFmtId="0" fontId="9" fillId="0" borderId="9" xfId="0" applyFont="1" applyFill="1" applyBorder="1"/>
    <xf numFmtId="0" fontId="3" fillId="0" borderId="14" xfId="0" applyFont="1" applyFill="1" applyBorder="1" applyAlignment="1">
      <alignment horizontal="left"/>
    </xf>
    <xf numFmtId="0" fontId="9" fillId="0" borderId="14" xfId="0" applyFont="1" applyFill="1" applyBorder="1"/>
    <xf numFmtId="0" fontId="10" fillId="0" borderId="0" xfId="0" applyFont="1" applyFill="1" applyBorder="1" applyAlignment="1">
      <alignment horizontal="left"/>
    </xf>
    <xf numFmtId="4" fontId="2" fillId="3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/>
    <xf numFmtId="0" fontId="9" fillId="0" borderId="0" xfId="0" applyFont="1" applyFill="1" applyBorder="1"/>
    <xf numFmtId="4" fontId="28" fillId="3" borderId="2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2" fillId="0" borderId="12" xfId="0" applyFont="1" applyFill="1" applyBorder="1"/>
    <xf numFmtId="4" fontId="8" fillId="0" borderId="13" xfId="0" applyNumberFormat="1" applyFont="1" applyFill="1" applyBorder="1"/>
    <xf numFmtId="4" fontId="3" fillId="4" borderId="20" xfId="0" applyNumberFormat="1" applyFont="1" applyFill="1" applyBorder="1"/>
    <xf numFmtId="4" fontId="3" fillId="5" borderId="20" xfId="0" applyNumberFormat="1" applyFont="1" applyFill="1" applyBorder="1"/>
    <xf numFmtId="49" fontId="6" fillId="0" borderId="3" xfId="0" applyNumberFormat="1" applyFont="1" applyFill="1" applyBorder="1" applyAlignment="1">
      <alignment horizontal="right"/>
    </xf>
    <xf numFmtId="49" fontId="6" fillId="0" borderId="15" xfId="1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right"/>
    </xf>
    <xf numFmtId="49" fontId="7" fillId="0" borderId="9" xfId="0" applyNumberFormat="1" applyFont="1" applyFill="1" applyBorder="1" applyAlignment="1">
      <alignment horizontal="right"/>
    </xf>
    <xf numFmtId="4" fontId="6" fillId="0" borderId="9" xfId="0" applyNumberFormat="1" applyFont="1" applyFill="1" applyBorder="1"/>
    <xf numFmtId="4" fontId="7" fillId="5" borderId="9" xfId="0" applyNumberFormat="1" applyFont="1" applyFill="1" applyBorder="1"/>
    <xf numFmtId="0" fontId="6" fillId="0" borderId="16" xfId="0" applyFont="1" applyFill="1" applyBorder="1"/>
    <xf numFmtId="0" fontId="6" fillId="3" borderId="16" xfId="0" applyFont="1" applyFill="1" applyBorder="1"/>
    <xf numFmtId="4" fontId="2" fillId="5" borderId="10" xfId="0" applyNumberFormat="1" applyFont="1" applyFill="1" applyBorder="1"/>
    <xf numFmtId="0" fontId="6" fillId="5" borderId="14" xfId="0" applyFont="1" applyFill="1" applyBorder="1"/>
    <xf numFmtId="4" fontId="6" fillId="4" borderId="9" xfId="0" applyNumberFormat="1" applyFont="1" applyFill="1" applyBorder="1"/>
    <xf numFmtId="4" fontId="7" fillId="5" borderId="9" xfId="0" applyNumberFormat="1" applyFont="1" applyFill="1" applyBorder="1"/>
    <xf numFmtId="4" fontId="6" fillId="4" borderId="0" xfId="0" applyNumberFormat="1" applyFont="1" applyFill="1"/>
    <xf numFmtId="0" fontId="1" fillId="0" borderId="0" xfId="5" applyFont="1"/>
    <xf numFmtId="0" fontId="4" fillId="0" borderId="0" xfId="5" applyFont="1" applyAlignment="1">
      <alignment horizontal="center"/>
    </xf>
    <xf numFmtId="0" fontId="4" fillId="2" borderId="9" xfId="5" applyFont="1" applyFill="1" applyBorder="1" applyAlignment="1">
      <alignment horizontal="center"/>
    </xf>
    <xf numFmtId="0" fontId="4" fillId="6" borderId="9" xfId="5" applyFont="1" applyFill="1" applyBorder="1" applyAlignment="1">
      <alignment horizontal="center"/>
    </xf>
    <xf numFmtId="1" fontId="1" fillId="0" borderId="9" xfId="5" applyNumberFormat="1" applyFont="1" applyBorder="1"/>
    <xf numFmtId="0" fontId="1" fillId="0" borderId="9" xfId="5" applyFont="1" applyBorder="1"/>
    <xf numFmtId="4" fontId="4" fillId="0" borderId="9" xfId="5" applyNumberFormat="1" applyFont="1" applyBorder="1"/>
    <xf numFmtId="0" fontId="4" fillId="0" borderId="9" xfId="5" applyFont="1" applyBorder="1"/>
    <xf numFmtId="0" fontId="4" fillId="0" borderId="9" xfId="5" applyFont="1" applyBorder="1" applyAlignment="1">
      <alignment horizontal="left"/>
    </xf>
    <xf numFmtId="4" fontId="1" fillId="0" borderId="9" xfId="5" applyNumberFormat="1" applyFont="1" applyBorder="1"/>
    <xf numFmtId="1" fontId="1" fillId="0" borderId="9" xfId="5" applyNumberFormat="1" applyFont="1" applyBorder="1" applyAlignment="1">
      <alignment horizontal="center"/>
    </xf>
    <xf numFmtId="14" fontId="1" fillId="0" borderId="9" xfId="5" applyNumberFormat="1" applyFont="1" applyBorder="1"/>
    <xf numFmtId="0" fontId="1" fillId="0" borderId="9" xfId="5" applyFont="1" applyBorder="1" applyAlignment="1">
      <alignment horizontal="left"/>
    </xf>
    <xf numFmtId="0" fontId="32" fillId="0" borderId="9" xfId="0" applyFont="1" applyBorder="1" applyAlignment="1">
      <alignment horizontal="center"/>
    </xf>
    <xf numFmtId="14" fontId="32" fillId="0" borderId="9" xfId="0" applyNumberFormat="1" applyFont="1" applyBorder="1" applyAlignment="1">
      <alignment horizontal="center"/>
    </xf>
    <xf numFmtId="4" fontId="32" fillId="0" borderId="9" xfId="0" applyNumberFormat="1" applyFont="1" applyBorder="1"/>
    <xf numFmtId="0" fontId="1" fillId="0" borderId="9" xfId="0" applyFont="1" applyBorder="1"/>
    <xf numFmtId="0" fontId="32" fillId="0" borderId="9" xfId="0" applyFont="1" applyBorder="1" applyAlignment="1">
      <alignment horizontal="left"/>
    </xf>
    <xf numFmtId="0" fontId="32" fillId="0" borderId="0" xfId="0" applyFont="1"/>
    <xf numFmtId="0" fontId="32" fillId="0" borderId="0" xfId="0" applyFont="1" applyBorder="1" applyAlignment="1">
      <alignment horizontal="left"/>
    </xf>
    <xf numFmtId="0" fontId="33" fillId="0" borderId="9" xfId="0" applyFont="1" applyBorder="1" applyAlignment="1">
      <alignment horizontal="left"/>
    </xf>
    <xf numFmtId="1" fontId="1" fillId="0" borderId="12" xfId="5" applyNumberFormat="1" applyFont="1" applyBorder="1" applyAlignment="1">
      <alignment horizontal="center"/>
    </xf>
    <xf numFmtId="14" fontId="1" fillId="0" borderId="12" xfId="5" applyNumberFormat="1" applyFont="1" applyBorder="1"/>
    <xf numFmtId="4" fontId="1" fillId="0" borderId="12" xfId="5" applyNumberFormat="1" applyFont="1" applyBorder="1"/>
    <xf numFmtId="0" fontId="1" fillId="0" borderId="12" xfId="5" applyFont="1" applyBorder="1" applyAlignment="1">
      <alignment horizontal="left"/>
    </xf>
    <xf numFmtId="0" fontId="1" fillId="0" borderId="9" xfId="5" applyFont="1" applyBorder="1" applyAlignment="1">
      <alignment horizontal="center"/>
    </xf>
    <xf numFmtId="0" fontId="1" fillId="0" borderId="9" xfId="5" applyFont="1" applyBorder="1" applyAlignment="1">
      <alignment wrapText="1"/>
    </xf>
    <xf numFmtId="0" fontId="32" fillId="0" borderId="0" xfId="0" applyFont="1" applyAlignment="1">
      <alignment horizontal="center"/>
    </xf>
    <xf numFmtId="4" fontId="32" fillId="0" borderId="0" xfId="0" applyNumberFormat="1" applyFont="1"/>
    <xf numFmtId="0" fontId="33" fillId="2" borderId="9" xfId="0" applyFont="1" applyFill="1" applyBorder="1" applyAlignment="1">
      <alignment horizontal="center"/>
    </xf>
    <xf numFmtId="4" fontId="33" fillId="2" borderId="9" xfId="0" applyNumberFormat="1" applyFont="1" applyFill="1" applyBorder="1" applyAlignment="1">
      <alignment horizontal="center"/>
    </xf>
    <xf numFmtId="0" fontId="33" fillId="0" borderId="0" xfId="0" applyFont="1"/>
    <xf numFmtId="4" fontId="33" fillId="0" borderId="9" xfId="0" applyNumberFormat="1" applyFont="1" applyBorder="1"/>
    <xf numFmtId="0" fontId="32" fillId="0" borderId="9" xfId="0" applyFont="1" applyBorder="1"/>
    <xf numFmtId="0" fontId="32" fillId="0" borderId="7" xfId="0" applyFont="1" applyBorder="1" applyAlignment="1">
      <alignment horizontal="left"/>
    </xf>
    <xf numFmtId="0" fontId="1" fillId="0" borderId="7" xfId="5" applyFont="1" applyBorder="1"/>
    <xf numFmtId="4" fontId="33" fillId="0" borderId="9" xfId="0" applyNumberFormat="1" applyFont="1" applyBorder="1" applyAlignment="1">
      <alignment horizontal="left"/>
    </xf>
    <xf numFmtId="0" fontId="33" fillId="0" borderId="9" xfId="0" applyFont="1" applyBorder="1" applyAlignment="1">
      <alignment horizontal="right"/>
    </xf>
    <xf numFmtId="4" fontId="33" fillId="0" borderId="9" xfId="0" applyNumberFormat="1" applyFont="1" applyBorder="1" applyAlignment="1">
      <alignment horizontal="right"/>
    </xf>
    <xf numFmtId="164" fontId="33" fillId="0" borderId="9" xfId="0" applyNumberFormat="1" applyFont="1" applyBorder="1" applyAlignment="1">
      <alignment horizontal="left"/>
    </xf>
    <xf numFmtId="4" fontId="32" fillId="0" borderId="9" xfId="0" applyNumberFormat="1" applyFont="1" applyBorder="1" applyAlignment="1">
      <alignment horizontal="right"/>
    </xf>
    <xf numFmtId="4" fontId="32" fillId="0" borderId="9" xfId="0" applyNumberFormat="1" applyFont="1" applyBorder="1" applyAlignment="1">
      <alignment horizontal="left"/>
    </xf>
    <xf numFmtId="164" fontId="32" fillId="0" borderId="9" xfId="0" applyNumberFormat="1" applyFont="1" applyBorder="1" applyAlignment="1">
      <alignment horizontal="left"/>
    </xf>
    <xf numFmtId="0" fontId="33" fillId="0" borderId="9" xfId="0" applyFont="1" applyBorder="1" applyAlignment="1">
      <alignment horizontal="center"/>
    </xf>
    <xf numFmtId="14" fontId="33" fillId="0" borderId="9" xfId="0" applyNumberFormat="1" applyFont="1" applyBorder="1" applyAlignment="1">
      <alignment horizontal="center"/>
    </xf>
    <xf numFmtId="0" fontId="33" fillId="0" borderId="9" xfId="0" applyFont="1" applyBorder="1"/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1" fontId="32" fillId="0" borderId="9" xfId="0" applyNumberFormat="1" applyFont="1" applyBorder="1" applyAlignment="1">
      <alignment horizontal="center"/>
    </xf>
    <xf numFmtId="14" fontId="32" fillId="0" borderId="9" xfId="0" applyNumberFormat="1" applyFont="1" applyBorder="1" applyAlignment="1">
      <alignment horizontal="left"/>
    </xf>
    <xf numFmtId="0" fontId="32" fillId="2" borderId="9" xfId="0" applyFont="1" applyFill="1" applyBorder="1" applyAlignment="1">
      <alignment horizontal="center"/>
    </xf>
    <xf numFmtId="4" fontId="33" fillId="2" borderId="9" xfId="0" applyNumberFormat="1" applyFont="1" applyFill="1" applyBorder="1"/>
    <xf numFmtId="0" fontId="33" fillId="2" borderId="9" xfId="0" applyFont="1" applyFill="1" applyBorder="1" applyAlignment="1">
      <alignment horizontal="right"/>
    </xf>
    <xf numFmtId="0" fontId="32" fillId="2" borderId="9" xfId="0" applyFont="1" applyFill="1" applyBorder="1"/>
    <xf numFmtId="0" fontId="32" fillId="0" borderId="0" xfId="0" applyFont="1" applyAlignment="1"/>
    <xf numFmtId="0" fontId="17" fillId="0" borderId="0" xfId="1" applyFont="1" applyAlignment="1">
      <alignment horizontal="right"/>
    </xf>
    <xf numFmtId="0" fontId="1" fillId="0" borderId="0" xfId="6"/>
    <xf numFmtId="0" fontId="1" fillId="0" borderId="0" xfId="6" applyAlignment="1">
      <alignment horizontal="left" indent="1"/>
    </xf>
    <xf numFmtId="0" fontId="1" fillId="0" borderId="0" xfId="6" applyAlignment="1">
      <alignment horizontal="center"/>
    </xf>
    <xf numFmtId="3" fontId="1" fillId="0" borderId="0" xfId="6" applyNumberFormat="1"/>
    <xf numFmtId="0" fontId="1" fillId="3" borderId="0" xfId="0" applyFont="1" applyFill="1" applyAlignment="1" applyProtection="1">
      <alignment horizontal="right" wrapText="1"/>
      <protection locked="0"/>
    </xf>
    <xf numFmtId="0" fontId="36" fillId="0" borderId="0" xfId="6" applyFont="1" applyAlignment="1">
      <alignment horizontal="left" indent="1"/>
    </xf>
    <xf numFmtId="3" fontId="37" fillId="0" borderId="0" xfId="6" applyNumberFormat="1" applyFont="1"/>
    <xf numFmtId="0" fontId="38" fillId="0" borderId="0" xfId="6" applyFont="1" applyAlignment="1">
      <alignment horizontal="left" indent="1"/>
    </xf>
    <xf numFmtId="0" fontId="37" fillId="0" borderId="0" xfId="6" applyFont="1" applyAlignment="1">
      <alignment horizontal="left" indent="1"/>
    </xf>
    <xf numFmtId="0" fontId="39" fillId="0" borderId="0" xfId="6" applyFont="1" applyAlignment="1">
      <alignment horizontal="left" indent="1"/>
    </xf>
    <xf numFmtId="0" fontId="40" fillId="0" borderId="0" xfId="6" applyFont="1" applyAlignment="1">
      <alignment horizontal="center"/>
    </xf>
    <xf numFmtId="0" fontId="1" fillId="8" borderId="50" xfId="6" applyFill="1" applyBorder="1" applyAlignment="1">
      <alignment horizontal="left" indent="1"/>
    </xf>
    <xf numFmtId="0" fontId="1" fillId="8" borderId="51" xfId="6" applyFill="1" applyBorder="1" applyAlignment="1">
      <alignment horizontal="center"/>
    </xf>
    <xf numFmtId="0" fontId="4" fillId="8" borderId="19" xfId="6" applyFont="1" applyFill="1" applyBorder="1"/>
    <xf numFmtId="0" fontId="37" fillId="9" borderId="51" xfId="6" applyFont="1" applyFill="1" applyBorder="1" applyAlignment="1">
      <alignment horizontal="center"/>
    </xf>
    <xf numFmtId="0" fontId="37" fillId="9" borderId="52" xfId="6" applyFont="1" applyFill="1" applyBorder="1" applyAlignment="1">
      <alignment horizontal="center"/>
    </xf>
    <xf numFmtId="0" fontId="37" fillId="10" borderId="51" xfId="6" applyFont="1" applyFill="1" applyBorder="1" applyAlignment="1">
      <alignment horizontal="center"/>
    </xf>
    <xf numFmtId="0" fontId="37" fillId="10" borderId="52" xfId="6" applyFont="1" applyFill="1" applyBorder="1" applyAlignment="1">
      <alignment horizontal="center"/>
    </xf>
    <xf numFmtId="0" fontId="42" fillId="8" borderId="53" xfId="6" applyFont="1" applyFill="1" applyBorder="1" applyAlignment="1">
      <alignment horizontal="left" indent="1"/>
    </xf>
    <xf numFmtId="0" fontId="1" fillId="8" borderId="54" xfId="6" applyFill="1" applyBorder="1" applyAlignment="1">
      <alignment horizontal="center"/>
    </xf>
    <xf numFmtId="0" fontId="4" fillId="7" borderId="55" xfId="6" applyFont="1" applyFill="1" applyBorder="1" applyAlignment="1">
      <alignment horizontal="center"/>
    </xf>
    <xf numFmtId="0" fontId="37" fillId="9" borderId="54" xfId="6" applyFont="1" applyFill="1" applyBorder="1" applyAlignment="1">
      <alignment horizontal="center"/>
    </xf>
    <xf numFmtId="0" fontId="37" fillId="9" borderId="55" xfId="6" applyFont="1" applyFill="1" applyBorder="1" applyAlignment="1">
      <alignment horizontal="center"/>
    </xf>
    <xf numFmtId="3" fontId="37" fillId="8" borderId="28" xfId="6" applyNumberFormat="1" applyFont="1" applyFill="1" applyBorder="1" applyAlignment="1">
      <alignment horizontal="center"/>
    </xf>
    <xf numFmtId="3" fontId="1" fillId="8" borderId="56" xfId="6" applyNumberFormat="1" applyFill="1" applyBorder="1" applyAlignment="1">
      <alignment horizontal="center"/>
    </xf>
    <xf numFmtId="3" fontId="1" fillId="8" borderId="28" xfId="6" applyNumberFormat="1" applyFill="1" applyBorder="1" applyAlignment="1">
      <alignment horizontal="center"/>
    </xf>
    <xf numFmtId="0" fontId="37" fillId="10" borderId="54" xfId="6" applyFont="1" applyFill="1" applyBorder="1" applyAlignment="1">
      <alignment horizontal="center"/>
    </xf>
    <xf numFmtId="0" fontId="37" fillId="10" borderId="55" xfId="6" applyFont="1" applyFill="1" applyBorder="1" applyAlignment="1">
      <alignment horizontal="center"/>
    </xf>
    <xf numFmtId="0" fontId="1" fillId="8" borderId="57" xfId="6" applyFill="1" applyBorder="1" applyAlignment="1">
      <alignment horizontal="center"/>
    </xf>
    <xf numFmtId="0" fontId="42" fillId="0" borderId="41" xfId="6" applyFont="1" applyBorder="1" applyAlignment="1">
      <alignment horizontal="left" indent="1"/>
    </xf>
    <xf numFmtId="165" fontId="1" fillId="0" borderId="51" xfId="6" applyNumberFormat="1" applyBorder="1" applyAlignment="1">
      <alignment horizontal="center"/>
    </xf>
    <xf numFmtId="164" fontId="1" fillId="0" borderId="50" xfId="6" applyNumberFormat="1" applyBorder="1" applyAlignment="1">
      <alignment horizontal="right"/>
    </xf>
    <xf numFmtId="3" fontId="37" fillId="0" borderId="40" xfId="6" applyNumberFormat="1" applyFont="1" applyBorder="1" applyAlignment="1">
      <alignment horizontal="right"/>
    </xf>
    <xf numFmtId="3" fontId="37" fillId="0" borderId="51" xfId="6" applyNumberFormat="1" applyFont="1" applyBorder="1" applyAlignment="1">
      <alignment horizontal="right"/>
    </xf>
    <xf numFmtId="3" fontId="1" fillId="9" borderId="0" xfId="6" applyNumberFormat="1" applyFill="1" applyAlignment="1" applyProtection="1">
      <alignment horizontal="right"/>
      <protection locked="0"/>
    </xf>
    <xf numFmtId="3" fontId="1" fillId="9" borderId="51" xfId="6" applyNumberFormat="1" applyFill="1" applyBorder="1" applyAlignment="1" applyProtection="1">
      <alignment horizontal="right"/>
      <protection locked="0"/>
    </xf>
    <xf numFmtId="3" fontId="1" fillId="9" borderId="58" xfId="6" applyNumberFormat="1" applyFill="1" applyBorder="1" applyAlignment="1" applyProtection="1">
      <alignment horizontal="right"/>
      <protection locked="0"/>
    </xf>
    <xf numFmtId="165" fontId="37" fillId="10" borderId="41" xfId="6" applyNumberFormat="1" applyFont="1" applyFill="1" applyBorder="1" applyAlignment="1">
      <alignment horizontal="right"/>
    </xf>
    <xf numFmtId="3" fontId="37" fillId="10" borderId="51" xfId="6" applyNumberFormat="1" applyFont="1" applyFill="1" applyBorder="1" applyAlignment="1">
      <alignment horizontal="right"/>
    </xf>
    <xf numFmtId="0" fontId="1" fillId="0" borderId="0" xfId="6" applyAlignment="1">
      <alignment horizontal="right"/>
    </xf>
    <xf numFmtId="0" fontId="1" fillId="9" borderId="59" xfId="6" applyFill="1" applyBorder="1" applyAlignment="1">
      <alignment horizontal="right"/>
    </xf>
    <xf numFmtId="3" fontId="37" fillId="9" borderId="52" xfId="6" applyNumberFormat="1" applyFont="1" applyFill="1" applyBorder="1" applyAlignment="1">
      <alignment horizontal="right"/>
    </xf>
    <xf numFmtId="0" fontId="42" fillId="0" borderId="60" xfId="6" applyFont="1" applyBorder="1" applyAlignment="1">
      <alignment horizontal="left" indent="1"/>
    </xf>
    <xf numFmtId="165" fontId="1" fillId="0" borderId="61" xfId="6" applyNumberFormat="1" applyBorder="1" applyAlignment="1">
      <alignment horizontal="center"/>
    </xf>
    <xf numFmtId="2" fontId="1" fillId="0" borderId="60" xfId="6" applyNumberFormat="1" applyBorder="1" applyAlignment="1">
      <alignment horizontal="right"/>
    </xf>
    <xf numFmtId="2" fontId="37" fillId="0" borderId="60" xfId="6" applyNumberFormat="1" applyFont="1" applyBorder="1" applyAlignment="1">
      <alignment horizontal="right"/>
    </xf>
    <xf numFmtId="2" fontId="37" fillId="0" borderId="61" xfId="6" applyNumberFormat="1" applyFont="1" applyBorder="1" applyAlignment="1">
      <alignment horizontal="right"/>
    </xf>
    <xf numFmtId="2" fontId="1" fillId="9" borderId="62" xfId="6" applyNumberFormat="1" applyFill="1" applyBorder="1" applyAlignment="1" applyProtection="1">
      <alignment horizontal="right"/>
      <protection locked="0"/>
    </xf>
    <xf numFmtId="2" fontId="1" fillId="9" borderId="61" xfId="6" applyNumberFormat="1" applyFill="1" applyBorder="1" applyAlignment="1" applyProtection="1">
      <alignment horizontal="right"/>
      <protection locked="0"/>
    </xf>
    <xf numFmtId="165" fontId="37" fillId="9" borderId="60" xfId="6" applyNumberFormat="1" applyFont="1" applyFill="1" applyBorder="1" applyAlignment="1">
      <alignment horizontal="right"/>
    </xf>
    <xf numFmtId="3" fontId="37" fillId="10" borderId="61" xfId="6" applyNumberFormat="1" applyFont="1" applyFill="1" applyBorder="1" applyAlignment="1">
      <alignment horizontal="right"/>
    </xf>
    <xf numFmtId="0" fontId="1" fillId="9" borderId="63" xfId="6" applyFill="1" applyBorder="1" applyAlignment="1">
      <alignment horizontal="right"/>
    </xf>
    <xf numFmtId="3" fontId="37" fillId="9" borderId="64" xfId="6" applyNumberFormat="1" applyFont="1" applyFill="1" applyBorder="1" applyAlignment="1">
      <alignment horizontal="right"/>
    </xf>
    <xf numFmtId="0" fontId="42" fillId="0" borderId="40" xfId="6" applyFont="1" applyBorder="1" applyAlignment="1">
      <alignment horizontal="left" indent="1"/>
    </xf>
    <xf numFmtId="3" fontId="1" fillId="0" borderId="65" xfId="6" applyNumberFormat="1" applyBorder="1" applyAlignment="1">
      <alignment horizontal="center"/>
    </xf>
    <xf numFmtId="3" fontId="1" fillId="0" borderId="66" xfId="6" applyNumberFormat="1" applyBorder="1" applyAlignment="1">
      <alignment horizontal="right"/>
    </xf>
    <xf numFmtId="3" fontId="37" fillId="9" borderId="40" xfId="6" applyNumberFormat="1" applyFont="1" applyFill="1" applyBorder="1" applyAlignment="1">
      <alignment horizontal="right"/>
    </xf>
    <xf numFmtId="3" fontId="43" fillId="0" borderId="67" xfId="6" applyNumberFormat="1" applyFont="1" applyBorder="1" applyAlignment="1">
      <alignment horizontal="right"/>
    </xf>
    <xf numFmtId="3" fontId="1" fillId="9" borderId="7" xfId="6" applyNumberFormat="1" applyFill="1" applyBorder="1" applyAlignment="1" applyProtection="1">
      <alignment horizontal="right"/>
      <protection locked="0"/>
    </xf>
    <xf numFmtId="3" fontId="1" fillId="9" borderId="65" xfId="6" applyNumberFormat="1" applyFill="1" applyBorder="1" applyAlignment="1" applyProtection="1">
      <alignment horizontal="right"/>
      <protection locked="0"/>
    </xf>
    <xf numFmtId="3" fontId="37" fillId="10" borderId="66" xfId="6" applyNumberFormat="1" applyFont="1" applyFill="1" applyBorder="1" applyAlignment="1">
      <alignment horizontal="right"/>
    </xf>
    <xf numFmtId="3" fontId="37" fillId="10" borderId="65" xfId="6" applyNumberFormat="1" applyFont="1" applyFill="1" applyBorder="1" applyAlignment="1">
      <alignment horizontal="right"/>
    </xf>
    <xf numFmtId="3" fontId="37" fillId="9" borderId="68" xfId="6" applyNumberFormat="1" applyFont="1" applyFill="1" applyBorder="1" applyAlignment="1">
      <alignment horizontal="right"/>
    </xf>
    <xf numFmtId="0" fontId="42" fillId="0" borderId="66" xfId="6" applyFont="1" applyBorder="1" applyAlignment="1">
      <alignment horizontal="left" indent="1"/>
    </xf>
    <xf numFmtId="3" fontId="37" fillId="9" borderId="66" xfId="6" applyNumberFormat="1" applyFont="1" applyFill="1" applyBorder="1" applyAlignment="1">
      <alignment horizontal="right"/>
    </xf>
    <xf numFmtId="3" fontId="43" fillId="0" borderId="65" xfId="6" applyNumberFormat="1" applyFont="1" applyBorder="1" applyAlignment="1">
      <alignment horizontal="right"/>
    </xf>
    <xf numFmtId="0" fontId="1" fillId="9" borderId="65" xfId="6" applyFill="1" applyBorder="1" applyAlignment="1">
      <alignment horizontal="right"/>
    </xf>
    <xf numFmtId="3" fontId="1" fillId="0" borderId="57" xfId="6" applyNumberFormat="1" applyBorder="1" applyAlignment="1">
      <alignment horizontal="center"/>
    </xf>
    <xf numFmtId="3" fontId="1" fillId="0" borderId="41" xfId="6" applyNumberFormat="1" applyBorder="1" applyAlignment="1">
      <alignment horizontal="right"/>
    </xf>
    <xf numFmtId="3" fontId="37" fillId="9" borderId="69" xfId="6" applyNumberFormat="1" applyFont="1" applyFill="1" applyBorder="1" applyAlignment="1">
      <alignment horizontal="right"/>
    </xf>
    <xf numFmtId="3" fontId="43" fillId="0" borderId="57" xfId="6" applyNumberFormat="1" applyFont="1" applyBorder="1" applyAlignment="1">
      <alignment horizontal="right"/>
    </xf>
    <xf numFmtId="3" fontId="1" fillId="9" borderId="63" xfId="6" applyNumberFormat="1" applyFill="1" applyBorder="1" applyAlignment="1" applyProtection="1">
      <alignment horizontal="right"/>
      <protection locked="0"/>
    </xf>
    <xf numFmtId="3" fontId="1" fillId="9" borderId="70" xfId="6" applyNumberFormat="1" applyFill="1" applyBorder="1" applyAlignment="1" applyProtection="1">
      <alignment horizontal="right"/>
      <protection locked="0"/>
    </xf>
    <xf numFmtId="3" fontId="37" fillId="10" borderId="41" xfId="6" applyNumberFormat="1" applyFont="1" applyFill="1" applyBorder="1" applyAlignment="1">
      <alignment horizontal="right"/>
    </xf>
    <xf numFmtId="3" fontId="37" fillId="10" borderId="57" xfId="6" applyNumberFormat="1" applyFont="1" applyFill="1" applyBorder="1" applyAlignment="1">
      <alignment horizontal="right"/>
    </xf>
    <xf numFmtId="0" fontId="1" fillId="9" borderId="61" xfId="6" applyFill="1" applyBorder="1" applyAlignment="1">
      <alignment horizontal="right"/>
    </xf>
    <xf numFmtId="3" fontId="37" fillId="9" borderId="71" xfId="6" applyNumberFormat="1" applyFont="1" applyFill="1" applyBorder="1" applyAlignment="1">
      <alignment horizontal="right"/>
    </xf>
    <xf numFmtId="0" fontId="42" fillId="10" borderId="47" xfId="6" applyFont="1" applyFill="1" applyBorder="1" applyAlignment="1">
      <alignment horizontal="left" indent="1"/>
    </xf>
    <xf numFmtId="3" fontId="37" fillId="9" borderId="51" xfId="6" applyNumberFormat="1" applyFont="1" applyFill="1" applyBorder="1" applyAlignment="1">
      <alignment horizontal="center"/>
    </xf>
    <xf numFmtId="3" fontId="37" fillId="9" borderId="47" xfId="6" applyNumberFormat="1" applyFont="1" applyFill="1" applyBorder="1" applyAlignment="1">
      <alignment horizontal="right"/>
    </xf>
    <xf numFmtId="3" fontId="37" fillId="9" borderId="56" xfId="6" applyNumberFormat="1" applyFont="1" applyFill="1" applyBorder="1" applyAlignment="1">
      <alignment horizontal="right"/>
    </xf>
    <xf numFmtId="3" fontId="37" fillId="9" borderId="48" xfId="6" applyNumberFormat="1" applyFont="1" applyFill="1" applyBorder="1" applyAlignment="1" applyProtection="1">
      <alignment horizontal="right"/>
      <protection locked="0"/>
    </xf>
    <xf numFmtId="3" fontId="1" fillId="9" borderId="56" xfId="6" applyNumberFormat="1" applyFill="1" applyBorder="1" applyAlignment="1" applyProtection="1">
      <alignment horizontal="right"/>
      <protection locked="0"/>
    </xf>
    <xf numFmtId="3" fontId="1" fillId="9" borderId="49" xfId="6" applyNumberFormat="1" applyFill="1" applyBorder="1" applyAlignment="1" applyProtection="1">
      <alignment horizontal="right"/>
      <protection locked="0"/>
    </xf>
    <xf numFmtId="3" fontId="37" fillId="10" borderId="47" xfId="6" applyNumberFormat="1" applyFont="1" applyFill="1" applyBorder="1" applyAlignment="1">
      <alignment horizontal="right"/>
    </xf>
    <xf numFmtId="3" fontId="37" fillId="10" borderId="56" xfId="6" applyNumberFormat="1" applyFont="1" applyFill="1" applyBorder="1" applyAlignment="1">
      <alignment horizontal="right"/>
    </xf>
    <xf numFmtId="0" fontId="1" fillId="9" borderId="56" xfId="6" applyFill="1" applyBorder="1" applyAlignment="1">
      <alignment horizontal="right"/>
    </xf>
    <xf numFmtId="3" fontId="37" fillId="9" borderId="49" xfId="6" applyNumberFormat="1" applyFont="1" applyFill="1" applyBorder="1" applyAlignment="1">
      <alignment horizontal="right"/>
    </xf>
    <xf numFmtId="3" fontId="1" fillId="0" borderId="59" xfId="6" applyNumberFormat="1" applyBorder="1" applyAlignment="1">
      <alignment horizontal="center"/>
    </xf>
    <xf numFmtId="3" fontId="1" fillId="0" borderId="0" xfId="6" applyNumberFormat="1" applyAlignment="1">
      <alignment horizontal="right"/>
    </xf>
    <xf numFmtId="3" fontId="1" fillId="9" borderId="67" xfId="6" applyNumberFormat="1" applyFill="1" applyBorder="1" applyAlignment="1" applyProtection="1">
      <alignment horizontal="right"/>
      <protection locked="0"/>
    </xf>
    <xf numFmtId="3" fontId="1" fillId="9" borderId="46" xfId="6" applyNumberFormat="1" applyFill="1" applyBorder="1" applyAlignment="1" applyProtection="1">
      <alignment horizontal="right"/>
      <protection locked="0"/>
    </xf>
    <xf numFmtId="0" fontId="1" fillId="9" borderId="67" xfId="6" applyFill="1" applyBorder="1" applyAlignment="1">
      <alignment horizontal="right"/>
    </xf>
    <xf numFmtId="3" fontId="1" fillId="0" borderId="7" xfId="6" applyNumberFormat="1" applyBorder="1" applyAlignment="1">
      <alignment horizontal="right"/>
    </xf>
    <xf numFmtId="3" fontId="1" fillId="0" borderId="61" xfId="6" applyNumberFormat="1" applyBorder="1" applyAlignment="1">
      <alignment horizontal="center"/>
    </xf>
    <xf numFmtId="3" fontId="43" fillId="0" borderId="63" xfId="6" applyNumberFormat="1" applyFont="1" applyBorder="1" applyAlignment="1">
      <alignment horizontal="right"/>
    </xf>
    <xf numFmtId="3" fontId="37" fillId="10" borderId="69" xfId="6" applyNumberFormat="1" applyFont="1" applyFill="1" applyBorder="1" applyAlignment="1">
      <alignment horizontal="right"/>
    </xf>
    <xf numFmtId="3" fontId="37" fillId="10" borderId="63" xfId="6" applyNumberFormat="1" applyFont="1" applyFill="1" applyBorder="1" applyAlignment="1">
      <alignment horizontal="right"/>
    </xf>
    <xf numFmtId="3" fontId="37" fillId="9" borderId="72" xfId="6" applyNumberFormat="1" applyFont="1" applyFill="1" applyBorder="1" applyAlignment="1">
      <alignment horizontal="right"/>
    </xf>
    <xf numFmtId="0" fontId="42" fillId="0" borderId="67" xfId="6" applyFont="1" applyBorder="1" applyAlignment="1">
      <alignment horizontal="left" indent="1"/>
    </xf>
    <xf numFmtId="3" fontId="43" fillId="0" borderId="67" xfId="6" applyNumberFormat="1" applyFont="1" applyBorder="1" applyAlignment="1">
      <alignment horizontal="center"/>
    </xf>
    <xf numFmtId="3" fontId="1" fillId="0" borderId="73" xfId="6" applyNumberFormat="1" applyBorder="1" applyAlignment="1">
      <alignment horizontal="right"/>
    </xf>
    <xf numFmtId="3" fontId="37" fillId="0" borderId="73" xfId="6" applyNumberFormat="1" applyFont="1" applyBorder="1" applyAlignment="1" applyProtection="1">
      <alignment horizontal="right"/>
      <protection locked="0"/>
    </xf>
    <xf numFmtId="3" fontId="37" fillId="0" borderId="59" xfId="6" applyNumberFormat="1" applyFont="1" applyBorder="1" applyAlignment="1" applyProtection="1">
      <alignment horizontal="right"/>
      <protection locked="0"/>
    </xf>
    <xf numFmtId="3" fontId="1" fillId="9" borderId="74" xfId="6" applyNumberFormat="1" applyFill="1" applyBorder="1" applyAlignment="1" applyProtection="1">
      <alignment horizontal="right"/>
      <protection locked="0"/>
    </xf>
    <xf numFmtId="3" fontId="1" fillId="9" borderId="59" xfId="6" applyNumberFormat="1" applyFill="1" applyBorder="1" applyAlignment="1" applyProtection="1">
      <alignment horizontal="right"/>
      <protection locked="0"/>
    </xf>
    <xf numFmtId="3" fontId="37" fillId="10" borderId="73" xfId="6" applyNumberFormat="1" applyFont="1" applyFill="1" applyBorder="1" applyAlignment="1">
      <alignment horizontal="right"/>
    </xf>
    <xf numFmtId="166" fontId="37" fillId="10" borderId="59" xfId="6" applyNumberFormat="1" applyFont="1" applyFill="1" applyBorder="1" applyAlignment="1">
      <alignment horizontal="right"/>
    </xf>
    <xf numFmtId="164" fontId="37" fillId="9" borderId="75" xfId="6" applyNumberFormat="1" applyFont="1" applyFill="1" applyBorder="1" applyAlignment="1">
      <alignment horizontal="right"/>
    </xf>
    <xf numFmtId="164" fontId="37" fillId="9" borderId="59" xfId="6" applyNumberFormat="1" applyFont="1" applyFill="1" applyBorder="1" applyAlignment="1">
      <alignment horizontal="right"/>
    </xf>
    <xf numFmtId="3" fontId="43" fillId="0" borderId="65" xfId="6" applyNumberFormat="1" applyFont="1" applyBorder="1" applyAlignment="1">
      <alignment horizontal="center"/>
    </xf>
    <xf numFmtId="3" fontId="37" fillId="0" borderId="66" xfId="6" applyNumberFormat="1" applyFont="1" applyBorder="1" applyAlignment="1" applyProtection="1">
      <alignment horizontal="right"/>
      <protection locked="0"/>
    </xf>
    <xf numFmtId="3" fontId="37" fillId="0" borderId="65" xfId="6" applyNumberFormat="1" applyFont="1" applyBorder="1" applyAlignment="1" applyProtection="1">
      <alignment horizontal="right"/>
      <protection locked="0"/>
    </xf>
    <xf numFmtId="166" fontId="37" fillId="10" borderId="65" xfId="6" applyNumberFormat="1" applyFont="1" applyFill="1" applyBorder="1" applyAlignment="1">
      <alignment horizontal="right"/>
    </xf>
    <xf numFmtId="164" fontId="37" fillId="9" borderId="68" xfId="6" applyNumberFormat="1" applyFont="1" applyFill="1" applyBorder="1" applyAlignment="1">
      <alignment horizontal="right"/>
    </xf>
    <xf numFmtId="164" fontId="37" fillId="9" borderId="65" xfId="6" applyNumberFormat="1" applyFont="1" applyFill="1" applyBorder="1" applyAlignment="1">
      <alignment horizontal="right"/>
    </xf>
    <xf numFmtId="3" fontId="43" fillId="0" borderId="61" xfId="6" applyNumberFormat="1" applyFont="1" applyBorder="1" applyAlignment="1">
      <alignment horizontal="center"/>
    </xf>
    <xf numFmtId="3" fontId="1" fillId="0" borderId="53" xfId="6" applyNumberFormat="1" applyBorder="1" applyAlignment="1">
      <alignment horizontal="right"/>
    </xf>
    <xf numFmtId="3" fontId="37" fillId="0" borderId="60" xfId="6" applyNumberFormat="1" applyFont="1" applyBorder="1" applyAlignment="1" applyProtection="1">
      <alignment horizontal="right"/>
      <protection locked="0"/>
    </xf>
    <xf numFmtId="3" fontId="37" fillId="0" borderId="54" xfId="6" applyNumberFormat="1" applyFont="1" applyBorder="1" applyAlignment="1" applyProtection="1">
      <alignment horizontal="right"/>
      <protection locked="0"/>
    </xf>
    <xf numFmtId="3" fontId="1" fillId="9" borderId="28" xfId="6" applyNumberFormat="1" applyFill="1" applyBorder="1" applyAlignment="1" applyProtection="1">
      <alignment horizontal="right"/>
      <protection locked="0"/>
    </xf>
    <xf numFmtId="3" fontId="1" fillId="9" borderId="61" xfId="6" applyNumberFormat="1" applyFill="1" applyBorder="1" applyAlignment="1" applyProtection="1">
      <alignment horizontal="right"/>
      <protection locked="0"/>
    </xf>
    <xf numFmtId="3" fontId="1" fillId="9" borderId="62" xfId="6" applyNumberFormat="1" applyFill="1" applyBorder="1" applyAlignment="1" applyProtection="1">
      <alignment horizontal="right"/>
      <protection locked="0"/>
    </xf>
    <xf numFmtId="3" fontId="37" fillId="10" borderId="60" xfId="6" applyNumberFormat="1" applyFont="1" applyFill="1" applyBorder="1" applyAlignment="1">
      <alignment horizontal="right"/>
    </xf>
    <xf numFmtId="166" fontId="37" fillId="10" borderId="61" xfId="6" applyNumberFormat="1" applyFont="1" applyFill="1" applyBorder="1" applyAlignment="1">
      <alignment horizontal="right"/>
    </xf>
    <xf numFmtId="164" fontId="37" fillId="9" borderId="64" xfId="6" applyNumberFormat="1" applyFont="1" applyFill="1" applyBorder="1" applyAlignment="1">
      <alignment horizontal="right"/>
    </xf>
    <xf numFmtId="164" fontId="37" fillId="9" borderId="61" xfId="6" applyNumberFormat="1" applyFont="1" applyFill="1" applyBorder="1" applyAlignment="1">
      <alignment horizontal="right"/>
    </xf>
    <xf numFmtId="3" fontId="43" fillId="0" borderId="40" xfId="6" applyNumberFormat="1" applyFont="1" applyBorder="1" applyAlignment="1" applyProtection="1">
      <alignment horizontal="right"/>
      <protection locked="0"/>
    </xf>
    <xf numFmtId="3" fontId="43" fillId="0" borderId="67" xfId="6" applyNumberFormat="1" applyFont="1" applyBorder="1" applyAlignment="1" applyProtection="1">
      <alignment horizontal="right"/>
      <protection locked="0"/>
    </xf>
    <xf numFmtId="166" fontId="37" fillId="10" borderId="67" xfId="6" applyNumberFormat="1" applyFont="1" applyFill="1" applyBorder="1" applyAlignment="1">
      <alignment horizontal="right"/>
    </xf>
    <xf numFmtId="164" fontId="37" fillId="9" borderId="76" xfId="6" applyNumberFormat="1" applyFont="1" applyFill="1" applyBorder="1" applyAlignment="1">
      <alignment horizontal="right"/>
    </xf>
    <xf numFmtId="164" fontId="37" fillId="9" borderId="67" xfId="6" applyNumberFormat="1" applyFont="1" applyFill="1" applyBorder="1" applyAlignment="1">
      <alignment horizontal="right"/>
    </xf>
    <xf numFmtId="3" fontId="43" fillId="0" borderId="66" xfId="6" applyNumberFormat="1" applyFont="1" applyBorder="1" applyAlignment="1" applyProtection="1">
      <alignment horizontal="right"/>
      <protection locked="0"/>
    </xf>
    <xf numFmtId="3" fontId="43" fillId="0" borderId="65" xfId="6" applyNumberFormat="1" applyFont="1" applyBorder="1" applyAlignment="1" applyProtection="1">
      <alignment horizontal="right"/>
      <protection locked="0"/>
    </xf>
    <xf numFmtId="3" fontId="43" fillId="0" borderId="63" xfId="6" applyNumberFormat="1" applyFont="1" applyBorder="1" applyAlignment="1">
      <alignment horizontal="center"/>
    </xf>
    <xf numFmtId="3" fontId="1" fillId="11" borderId="41" xfId="6" applyNumberFormat="1" applyFill="1" applyBorder="1" applyAlignment="1">
      <alignment horizontal="right"/>
    </xf>
    <xf numFmtId="3" fontId="43" fillId="0" borderId="69" xfId="6" applyNumberFormat="1" applyFont="1" applyBorder="1" applyAlignment="1" applyProtection="1">
      <alignment horizontal="right"/>
      <protection locked="0"/>
    </xf>
    <xf numFmtId="3" fontId="43" fillId="0" borderId="57" xfId="6" applyNumberFormat="1" applyFont="1" applyBorder="1" applyAlignment="1" applyProtection="1">
      <alignment horizontal="right"/>
      <protection locked="0"/>
    </xf>
    <xf numFmtId="164" fontId="37" fillId="9" borderId="72" xfId="6" applyNumberFormat="1" applyFont="1" applyFill="1" applyBorder="1" applyAlignment="1">
      <alignment horizontal="right"/>
    </xf>
    <xf numFmtId="164" fontId="37" fillId="9" borderId="63" xfId="6" applyNumberFormat="1" applyFont="1" applyFill="1" applyBorder="1" applyAlignment="1">
      <alignment horizontal="right"/>
    </xf>
    <xf numFmtId="3" fontId="37" fillId="10" borderId="56" xfId="6" applyNumberFormat="1" applyFont="1" applyFill="1" applyBorder="1" applyAlignment="1">
      <alignment horizontal="center"/>
    </xf>
    <xf numFmtId="3" fontId="37" fillId="9" borderId="48" xfId="6" applyNumberFormat="1" applyFont="1" applyFill="1" applyBorder="1" applyAlignment="1">
      <alignment horizontal="right"/>
    </xf>
    <xf numFmtId="166" fontId="37" fillId="10" borderId="57" xfId="6" applyNumberFormat="1" applyFont="1" applyFill="1" applyBorder="1" applyAlignment="1">
      <alignment horizontal="right"/>
    </xf>
    <xf numFmtId="164" fontId="37" fillId="9" borderId="56" xfId="6" applyNumberFormat="1" applyFont="1" applyFill="1" applyBorder="1" applyAlignment="1">
      <alignment horizontal="right"/>
    </xf>
    <xf numFmtId="164" fontId="37" fillId="9" borderId="49" xfId="6" applyNumberFormat="1" applyFont="1" applyFill="1" applyBorder="1" applyAlignment="1">
      <alignment horizontal="right"/>
    </xf>
    <xf numFmtId="3" fontId="1" fillId="0" borderId="40" xfId="6" applyNumberFormat="1" applyBorder="1" applyAlignment="1">
      <alignment horizontal="right"/>
    </xf>
    <xf numFmtId="3" fontId="43" fillId="0" borderId="59" xfId="6" applyNumberFormat="1" applyFont="1" applyBorder="1" applyAlignment="1" applyProtection="1">
      <alignment horizontal="right"/>
      <protection locked="0"/>
    </xf>
    <xf numFmtId="3" fontId="37" fillId="9" borderId="77" xfId="6" applyNumberFormat="1" applyFont="1" applyFill="1" applyBorder="1" applyAlignment="1">
      <alignment horizontal="right"/>
    </xf>
    <xf numFmtId="3" fontId="37" fillId="0" borderId="57" xfId="6" applyNumberFormat="1" applyFont="1" applyBorder="1" applyAlignment="1">
      <alignment horizontal="center"/>
    </xf>
    <xf numFmtId="3" fontId="37" fillId="0" borderId="53" xfId="6" applyNumberFormat="1" applyFont="1" applyBorder="1" applyAlignment="1" applyProtection="1">
      <alignment horizontal="right"/>
      <protection locked="0"/>
    </xf>
    <xf numFmtId="3" fontId="1" fillId="0" borderId="57" xfId="6" applyNumberFormat="1" applyBorder="1" applyAlignment="1">
      <alignment horizontal="right"/>
    </xf>
    <xf numFmtId="3" fontId="1" fillId="0" borderId="51" xfId="6" applyNumberFormat="1" applyBorder="1" applyAlignment="1" applyProtection="1">
      <alignment horizontal="right"/>
      <protection locked="0"/>
    </xf>
    <xf numFmtId="3" fontId="37" fillId="0" borderId="50" xfId="6" applyNumberFormat="1" applyFont="1" applyBorder="1" applyAlignment="1">
      <alignment horizontal="right"/>
    </xf>
    <xf numFmtId="166" fontId="37" fillId="0" borderId="59" xfId="6" applyNumberFormat="1" applyFont="1" applyBorder="1" applyAlignment="1">
      <alignment horizontal="right"/>
    </xf>
    <xf numFmtId="0" fontId="1" fillId="0" borderId="57" xfId="6" applyBorder="1" applyAlignment="1">
      <alignment horizontal="right"/>
    </xf>
    <xf numFmtId="164" fontId="37" fillId="0" borderId="49" xfId="6" applyNumberFormat="1" applyFont="1" applyBorder="1" applyAlignment="1">
      <alignment horizontal="right"/>
    </xf>
    <xf numFmtId="0" fontId="42" fillId="10" borderId="50" xfId="6" applyFont="1" applyFill="1" applyBorder="1" applyAlignment="1">
      <alignment horizontal="left" indent="1"/>
    </xf>
    <xf numFmtId="3" fontId="37" fillId="10" borderId="48" xfId="6" applyNumberFormat="1" applyFont="1" applyFill="1" applyBorder="1" applyAlignment="1">
      <alignment horizontal="right"/>
    </xf>
    <xf numFmtId="164" fontId="37" fillId="10" borderId="56" xfId="6" applyNumberFormat="1" applyFont="1" applyFill="1" applyBorder="1" applyAlignment="1">
      <alignment horizontal="right"/>
    </xf>
    <xf numFmtId="164" fontId="37" fillId="10" borderId="49" xfId="6" applyNumberFormat="1" applyFont="1" applyFill="1" applyBorder="1" applyAlignment="1">
      <alignment horizontal="right"/>
    </xf>
    <xf numFmtId="0" fontId="42" fillId="10" borderId="53" xfId="6" applyFont="1" applyFill="1" applyBorder="1" applyAlignment="1">
      <alignment horizontal="left" indent="1"/>
    </xf>
    <xf numFmtId="3" fontId="37" fillId="10" borderId="54" xfId="6" applyNumberFormat="1" applyFont="1" applyFill="1" applyBorder="1" applyAlignment="1">
      <alignment horizontal="center"/>
    </xf>
    <xf numFmtId="0" fontId="44" fillId="0" borderId="0" xfId="6" applyFont="1" applyAlignment="1">
      <alignment horizontal="left" indent="1"/>
    </xf>
    <xf numFmtId="0" fontId="45" fillId="0" borderId="0" xfId="6" applyFont="1" applyAlignment="1">
      <alignment horizontal="left" indent="1"/>
    </xf>
    <xf numFmtId="0" fontId="46" fillId="0" borderId="0" xfId="6" applyFont="1" applyAlignment="1">
      <alignment horizontal="left" indent="1"/>
    </xf>
    <xf numFmtId="0" fontId="4" fillId="0" borderId="0" xfId="6" applyFont="1" applyAlignment="1">
      <alignment horizontal="center"/>
    </xf>
    <xf numFmtId="0" fontId="4" fillId="0" borderId="0" xfId="6" applyFont="1"/>
    <xf numFmtId="3" fontId="4" fillId="0" borderId="0" xfId="6" applyNumberFormat="1" applyFont="1"/>
    <xf numFmtId="3" fontId="1" fillId="0" borderId="0" xfId="6" applyNumberFormat="1" applyFont="1"/>
    <xf numFmtId="0" fontId="47" fillId="0" borderId="0" xfId="6" applyFont="1" applyAlignment="1">
      <alignment horizontal="left" indent="1"/>
    </xf>
    <xf numFmtId="0" fontId="38" fillId="0" borderId="0" xfId="6" applyFont="1" applyFill="1" applyAlignment="1">
      <alignment horizontal="left" indent="1"/>
    </xf>
    <xf numFmtId="0" fontId="1" fillId="0" borderId="0" xfId="6" applyBorder="1" applyAlignment="1">
      <alignment horizontal="center"/>
    </xf>
    <xf numFmtId="0" fontId="1" fillId="0" borderId="0" xfId="6" applyBorder="1"/>
    <xf numFmtId="0" fontId="40" fillId="0" borderId="0" xfId="6" applyFont="1" applyFill="1" applyBorder="1" applyAlignment="1">
      <alignment horizontal="center"/>
    </xf>
    <xf numFmtId="0" fontId="1" fillId="8" borderId="50" xfId="6" applyFont="1" applyFill="1" applyBorder="1" applyAlignment="1">
      <alignment horizontal="left" indent="1"/>
    </xf>
    <xf numFmtId="0" fontId="1" fillId="8" borderId="51" xfId="6" applyFont="1" applyFill="1" applyBorder="1" applyAlignment="1">
      <alignment horizontal="center"/>
    </xf>
    <xf numFmtId="0" fontId="1" fillId="0" borderId="0" xfId="6" applyFont="1"/>
    <xf numFmtId="0" fontId="1" fillId="8" borderId="54" xfId="6" applyFont="1" applyFill="1" applyBorder="1" applyAlignment="1">
      <alignment horizontal="center"/>
    </xf>
    <xf numFmtId="3" fontId="1" fillId="8" borderId="56" xfId="6" applyNumberFormat="1" applyFont="1" applyFill="1" applyBorder="1" applyAlignment="1">
      <alignment horizontal="center"/>
    </xf>
    <xf numFmtId="3" fontId="1" fillId="8" borderId="28" xfId="6" applyNumberFormat="1" applyFont="1" applyFill="1" applyBorder="1" applyAlignment="1">
      <alignment horizontal="center"/>
    </xf>
    <xf numFmtId="0" fontId="1" fillId="8" borderId="57" xfId="6" applyFont="1" applyFill="1" applyBorder="1" applyAlignment="1">
      <alignment horizontal="center"/>
    </xf>
    <xf numFmtId="165" fontId="1" fillId="0" borderId="51" xfId="6" applyNumberFormat="1" applyFont="1" applyFill="1" applyBorder="1" applyAlignment="1">
      <alignment horizontal="center"/>
    </xf>
    <xf numFmtId="3" fontId="1" fillId="0" borderId="50" xfId="6" applyNumberFormat="1" applyFont="1" applyFill="1" applyBorder="1" applyAlignment="1">
      <alignment horizontal="right"/>
    </xf>
    <xf numFmtId="3" fontId="37" fillId="0" borderId="40" xfId="6" applyNumberFormat="1" applyFont="1" applyFill="1" applyBorder="1" applyAlignment="1">
      <alignment horizontal="right"/>
    </xf>
    <xf numFmtId="3" fontId="37" fillId="0" borderId="51" xfId="6" applyNumberFormat="1" applyFont="1" applyFill="1" applyBorder="1" applyAlignment="1">
      <alignment horizontal="right"/>
    </xf>
    <xf numFmtId="3" fontId="1" fillId="9" borderId="0" xfId="6" applyNumberFormat="1" applyFont="1" applyFill="1" applyBorder="1" applyAlignment="1" applyProtection="1">
      <alignment horizontal="right"/>
      <protection locked="0"/>
    </xf>
    <xf numFmtId="3" fontId="1" fillId="9" borderId="51" xfId="6" applyNumberFormat="1" applyFont="1" applyFill="1" applyBorder="1" applyAlignment="1" applyProtection="1">
      <alignment horizontal="right"/>
      <protection locked="0"/>
    </xf>
    <xf numFmtId="3" fontId="1" fillId="9" borderId="58" xfId="6" applyNumberFormat="1" applyFont="1" applyFill="1" applyBorder="1" applyAlignment="1" applyProtection="1">
      <alignment horizontal="right"/>
      <protection locked="0"/>
    </xf>
    <xf numFmtId="0" fontId="1" fillId="0" borderId="0" xfId="6" applyFont="1" applyAlignment="1">
      <alignment horizontal="right"/>
    </xf>
    <xf numFmtId="0" fontId="1" fillId="9" borderId="59" xfId="6" applyFont="1" applyFill="1" applyBorder="1" applyAlignment="1">
      <alignment horizontal="right"/>
    </xf>
    <xf numFmtId="165" fontId="1" fillId="0" borderId="61" xfId="6" applyNumberFormat="1" applyFont="1" applyBorder="1" applyAlignment="1">
      <alignment horizontal="center"/>
    </xf>
    <xf numFmtId="2" fontId="1" fillId="0" borderId="60" xfId="6" applyNumberFormat="1" applyFont="1" applyFill="1" applyBorder="1" applyAlignment="1">
      <alignment horizontal="right"/>
    </xf>
    <xf numFmtId="2" fontId="37" fillId="0" borderId="60" xfId="6" applyNumberFormat="1" applyFont="1" applyFill="1" applyBorder="1" applyAlignment="1">
      <alignment horizontal="right"/>
    </xf>
    <xf numFmtId="2" fontId="37" fillId="0" borderId="61" xfId="6" applyNumberFormat="1" applyFont="1" applyFill="1" applyBorder="1" applyAlignment="1">
      <alignment horizontal="right"/>
    </xf>
    <xf numFmtId="2" fontId="1" fillId="9" borderId="62" xfId="6" applyNumberFormat="1" applyFont="1" applyFill="1" applyBorder="1" applyAlignment="1" applyProtection="1">
      <alignment horizontal="right"/>
      <protection locked="0"/>
    </xf>
    <xf numFmtId="2" fontId="1" fillId="9" borderId="61" xfId="6" applyNumberFormat="1" applyFont="1" applyFill="1" applyBorder="1" applyAlignment="1" applyProtection="1">
      <alignment horizontal="right"/>
      <protection locked="0"/>
    </xf>
    <xf numFmtId="0" fontId="1" fillId="9" borderId="63" xfId="6" applyFont="1" applyFill="1" applyBorder="1" applyAlignment="1">
      <alignment horizontal="right"/>
    </xf>
    <xf numFmtId="3" fontId="1" fillId="0" borderId="65" xfId="6" applyNumberFormat="1" applyFont="1" applyBorder="1" applyAlignment="1">
      <alignment horizontal="center"/>
    </xf>
    <xf numFmtId="3" fontId="1" fillId="0" borderId="66" xfId="6" applyNumberFormat="1" applyFont="1" applyFill="1" applyBorder="1" applyAlignment="1">
      <alignment horizontal="right"/>
    </xf>
    <xf numFmtId="3" fontId="43" fillId="0" borderId="67" xfId="6" applyNumberFormat="1" applyFont="1" applyFill="1" applyBorder="1" applyAlignment="1">
      <alignment horizontal="right"/>
    </xf>
    <xf numFmtId="3" fontId="1" fillId="9" borderId="7" xfId="6" applyNumberFormat="1" applyFont="1" applyFill="1" applyBorder="1" applyAlignment="1" applyProtection="1">
      <alignment horizontal="right"/>
      <protection locked="0"/>
    </xf>
    <xf numFmtId="3" fontId="1" fillId="9" borderId="65" xfId="6" applyNumberFormat="1" applyFont="1" applyFill="1" applyBorder="1" applyAlignment="1" applyProtection="1">
      <alignment horizontal="right"/>
      <protection locked="0"/>
    </xf>
    <xf numFmtId="3" fontId="43" fillId="0" borderId="65" xfId="6" applyNumberFormat="1" applyFont="1" applyFill="1" applyBorder="1" applyAlignment="1">
      <alignment horizontal="right"/>
    </xf>
    <xf numFmtId="0" fontId="1" fillId="9" borderId="65" xfId="6" applyFont="1" applyFill="1" applyBorder="1" applyAlignment="1">
      <alignment horizontal="right"/>
    </xf>
    <xf numFmtId="3" fontId="1" fillId="0" borderId="57" xfId="6" applyNumberFormat="1" applyFont="1" applyFill="1" applyBorder="1" applyAlignment="1">
      <alignment horizontal="center"/>
    </xf>
    <xf numFmtId="3" fontId="1" fillId="0" borderId="41" xfId="6" applyNumberFormat="1" applyFont="1" applyFill="1" applyBorder="1" applyAlignment="1">
      <alignment horizontal="right"/>
    </xf>
    <xf numFmtId="3" fontId="43" fillId="0" borderId="57" xfId="6" applyNumberFormat="1" applyFont="1" applyFill="1" applyBorder="1" applyAlignment="1">
      <alignment horizontal="right"/>
    </xf>
    <xf numFmtId="3" fontId="1" fillId="9" borderId="63" xfId="6" applyNumberFormat="1" applyFont="1" applyFill="1" applyBorder="1" applyAlignment="1" applyProtection="1">
      <alignment horizontal="right"/>
      <protection locked="0"/>
    </xf>
    <xf numFmtId="3" fontId="1" fillId="9" borderId="70" xfId="6" applyNumberFormat="1" applyFont="1" applyFill="1" applyBorder="1" applyAlignment="1" applyProtection="1">
      <alignment horizontal="right"/>
      <protection locked="0"/>
    </xf>
    <xf numFmtId="0" fontId="1" fillId="9" borderId="61" xfId="6" applyFont="1" applyFill="1" applyBorder="1" applyAlignment="1">
      <alignment horizontal="right"/>
    </xf>
    <xf numFmtId="3" fontId="1" fillId="9" borderId="56" xfId="6" applyNumberFormat="1" applyFont="1" applyFill="1" applyBorder="1" applyAlignment="1" applyProtection="1">
      <alignment horizontal="right"/>
      <protection locked="0"/>
    </xf>
    <xf numFmtId="3" fontId="1" fillId="9" borderId="49" xfId="6" applyNumberFormat="1" applyFont="1" applyFill="1" applyBorder="1" applyAlignment="1" applyProtection="1">
      <alignment horizontal="right"/>
      <protection locked="0"/>
    </xf>
    <xf numFmtId="0" fontId="1" fillId="9" borderId="56" xfId="6" applyFont="1" applyFill="1" applyBorder="1" applyAlignment="1">
      <alignment horizontal="right"/>
    </xf>
    <xf numFmtId="3" fontId="1" fillId="0" borderId="59" xfId="6" applyNumberFormat="1" applyFont="1" applyFill="1" applyBorder="1" applyAlignment="1">
      <alignment horizontal="center"/>
    </xf>
    <xf numFmtId="3" fontId="1" fillId="0" borderId="0" xfId="6" applyNumberFormat="1" applyFont="1" applyFill="1" applyBorder="1" applyAlignment="1">
      <alignment horizontal="right"/>
    </xf>
    <xf numFmtId="3" fontId="1" fillId="9" borderId="67" xfId="6" applyNumberFormat="1" applyFont="1" applyFill="1" applyBorder="1" applyAlignment="1" applyProtection="1">
      <alignment horizontal="right"/>
      <protection locked="0"/>
    </xf>
    <xf numFmtId="3" fontId="1" fillId="9" borderId="46" xfId="6" applyNumberFormat="1" applyFont="1" applyFill="1" applyBorder="1" applyAlignment="1" applyProtection="1">
      <alignment horizontal="right"/>
      <protection locked="0"/>
    </xf>
    <xf numFmtId="0" fontId="1" fillId="9" borderId="67" xfId="6" applyFont="1" applyFill="1" applyBorder="1" applyAlignment="1">
      <alignment horizontal="right"/>
    </xf>
    <xf numFmtId="3" fontId="1" fillId="0" borderId="7" xfId="6" applyNumberFormat="1" applyFont="1" applyFill="1" applyBorder="1" applyAlignment="1">
      <alignment horizontal="right"/>
    </xf>
    <xf numFmtId="3" fontId="1" fillId="0" borderId="61" xfId="6" applyNumberFormat="1" applyFont="1" applyBorder="1" applyAlignment="1">
      <alignment horizontal="center"/>
    </xf>
    <xf numFmtId="3" fontId="43" fillId="0" borderId="63" xfId="6" applyNumberFormat="1" applyFont="1" applyFill="1" applyBorder="1" applyAlignment="1">
      <alignment horizontal="right"/>
    </xf>
    <xf numFmtId="3" fontId="43" fillId="0" borderId="67" xfId="6" applyNumberFormat="1" applyFont="1" applyFill="1" applyBorder="1" applyAlignment="1">
      <alignment horizontal="center"/>
    </xf>
    <xf numFmtId="3" fontId="1" fillId="0" borderId="73" xfId="6" applyNumberFormat="1" applyFont="1" applyFill="1" applyBorder="1" applyAlignment="1">
      <alignment horizontal="right"/>
    </xf>
    <xf numFmtId="3" fontId="37" fillId="0" borderId="73" xfId="6" applyNumberFormat="1" applyFont="1" applyFill="1" applyBorder="1" applyAlignment="1" applyProtection="1">
      <alignment horizontal="right"/>
      <protection locked="0"/>
    </xf>
    <xf numFmtId="3" fontId="37" fillId="0" borderId="59" xfId="6" applyNumberFormat="1" applyFont="1" applyFill="1" applyBorder="1" applyAlignment="1" applyProtection="1">
      <alignment horizontal="right"/>
      <protection locked="0"/>
    </xf>
    <xf numFmtId="3" fontId="1" fillId="9" borderId="74" xfId="6" applyNumberFormat="1" applyFont="1" applyFill="1" applyBorder="1" applyAlignment="1" applyProtection="1">
      <alignment horizontal="right"/>
      <protection locked="0"/>
    </xf>
    <xf numFmtId="3" fontId="1" fillId="9" borderId="59" xfId="6" applyNumberFormat="1" applyFont="1" applyFill="1" applyBorder="1" applyAlignment="1" applyProtection="1">
      <alignment horizontal="right"/>
      <protection locked="0"/>
    </xf>
    <xf numFmtId="3" fontId="43" fillId="0" borderId="65" xfId="6" applyNumberFormat="1" applyFont="1" applyFill="1" applyBorder="1" applyAlignment="1">
      <alignment horizontal="center"/>
    </xf>
    <xf numFmtId="3" fontId="37" fillId="0" borderId="66" xfId="6" applyNumberFormat="1" applyFont="1" applyFill="1" applyBorder="1" applyAlignment="1" applyProtection="1">
      <alignment horizontal="right"/>
      <protection locked="0"/>
    </xf>
    <xf numFmtId="3" fontId="37" fillId="0" borderId="65" xfId="6" applyNumberFormat="1" applyFont="1" applyFill="1" applyBorder="1" applyAlignment="1" applyProtection="1">
      <alignment horizontal="right"/>
      <protection locked="0"/>
    </xf>
    <xf numFmtId="3" fontId="43" fillId="0" borderId="61" xfId="6" applyNumberFormat="1" applyFont="1" applyFill="1" applyBorder="1" applyAlignment="1">
      <alignment horizontal="center"/>
    </xf>
    <xf numFmtId="3" fontId="1" fillId="0" borderId="53" xfId="6" applyNumberFormat="1" applyFont="1" applyFill="1" applyBorder="1" applyAlignment="1">
      <alignment horizontal="right"/>
    </xf>
    <xf numFmtId="3" fontId="37" fillId="0" borderId="60" xfId="6" applyNumberFormat="1" applyFont="1" applyFill="1" applyBorder="1" applyAlignment="1" applyProtection="1">
      <alignment horizontal="right"/>
      <protection locked="0"/>
    </xf>
    <xf numFmtId="3" fontId="37" fillId="0" borderId="54" xfId="6" applyNumberFormat="1" applyFont="1" applyFill="1" applyBorder="1" applyAlignment="1" applyProtection="1">
      <alignment horizontal="right"/>
      <protection locked="0"/>
    </xf>
    <xf numFmtId="3" fontId="1" fillId="9" borderId="28" xfId="6" applyNumberFormat="1" applyFont="1" applyFill="1" applyBorder="1" applyAlignment="1" applyProtection="1">
      <alignment horizontal="right"/>
      <protection locked="0"/>
    </xf>
    <xf numFmtId="3" fontId="1" fillId="9" borderId="61" xfId="6" applyNumberFormat="1" applyFont="1" applyFill="1" applyBorder="1" applyAlignment="1" applyProtection="1">
      <alignment horizontal="right"/>
      <protection locked="0"/>
    </xf>
    <xf numFmtId="3" fontId="1" fillId="9" borderId="62" xfId="6" applyNumberFormat="1" applyFont="1" applyFill="1" applyBorder="1" applyAlignment="1" applyProtection="1">
      <alignment horizontal="right"/>
      <protection locked="0"/>
    </xf>
    <xf numFmtId="3" fontId="43" fillId="0" borderId="40" xfId="6" applyNumberFormat="1" applyFont="1" applyFill="1" applyBorder="1" applyAlignment="1" applyProtection="1">
      <alignment horizontal="right"/>
      <protection locked="0"/>
    </xf>
    <xf numFmtId="3" fontId="43" fillId="0" borderId="67" xfId="6" applyNumberFormat="1" applyFont="1" applyFill="1" applyBorder="1" applyAlignment="1" applyProtection="1">
      <alignment horizontal="right"/>
      <protection locked="0"/>
    </xf>
    <xf numFmtId="3" fontId="43" fillId="0" borderId="66" xfId="6" applyNumberFormat="1" applyFont="1" applyFill="1" applyBorder="1" applyAlignment="1" applyProtection="1">
      <alignment horizontal="right"/>
      <protection locked="0"/>
    </xf>
    <xf numFmtId="3" fontId="43" fillId="0" borderId="65" xfId="6" applyNumberFormat="1" applyFont="1" applyFill="1" applyBorder="1" applyAlignment="1" applyProtection="1">
      <alignment horizontal="right"/>
      <protection locked="0"/>
    </xf>
    <xf numFmtId="3" fontId="43" fillId="0" borderId="63" xfId="6" applyNumberFormat="1" applyFont="1" applyFill="1" applyBorder="1" applyAlignment="1">
      <alignment horizontal="center"/>
    </xf>
    <xf numFmtId="3" fontId="1" fillId="11" borderId="41" xfId="6" applyNumberFormat="1" applyFont="1" applyFill="1" applyBorder="1" applyAlignment="1">
      <alignment horizontal="right"/>
    </xf>
    <xf numFmtId="3" fontId="43" fillId="0" borderId="69" xfId="6" applyNumberFormat="1" applyFont="1" applyFill="1" applyBorder="1" applyAlignment="1" applyProtection="1">
      <alignment horizontal="right"/>
      <protection locked="0"/>
    </xf>
    <xf numFmtId="3" fontId="43" fillId="0" borderId="57" xfId="6" applyNumberFormat="1" applyFont="1" applyFill="1" applyBorder="1" applyAlignment="1" applyProtection="1">
      <alignment horizontal="right"/>
      <protection locked="0"/>
    </xf>
    <xf numFmtId="3" fontId="37" fillId="10" borderId="47" xfId="6" applyNumberFormat="1" applyFont="1" applyFill="1" applyBorder="1" applyAlignment="1" applyProtection="1">
      <alignment horizontal="right"/>
    </xf>
    <xf numFmtId="3" fontId="1" fillId="0" borderId="40" xfId="6" applyNumberFormat="1" applyFont="1" applyFill="1" applyBorder="1" applyAlignment="1">
      <alignment horizontal="right"/>
    </xf>
    <xf numFmtId="3" fontId="43" fillId="0" borderId="59" xfId="6" applyNumberFormat="1" applyFont="1" applyFill="1" applyBorder="1" applyAlignment="1" applyProtection="1">
      <alignment horizontal="right"/>
      <protection locked="0"/>
    </xf>
    <xf numFmtId="0" fontId="42" fillId="0" borderId="41" xfId="6" applyFont="1" applyFill="1" applyBorder="1" applyAlignment="1">
      <alignment horizontal="left" indent="1"/>
    </xf>
    <xf numFmtId="3" fontId="37" fillId="0" borderId="57" xfId="6" applyNumberFormat="1" applyFont="1" applyFill="1" applyBorder="1" applyAlignment="1">
      <alignment horizontal="center"/>
    </xf>
    <xf numFmtId="3" fontId="37" fillId="0" borderId="53" xfId="6" applyNumberFormat="1" applyFont="1" applyFill="1" applyBorder="1" applyAlignment="1" applyProtection="1">
      <alignment horizontal="right"/>
      <protection locked="0"/>
    </xf>
    <xf numFmtId="3" fontId="1" fillId="0" borderId="57" xfId="6" applyNumberFormat="1" applyFont="1" applyFill="1" applyBorder="1" applyAlignment="1">
      <alignment horizontal="right"/>
    </xf>
    <xf numFmtId="3" fontId="1" fillId="0" borderId="51" xfId="6" applyNumberFormat="1" applyFont="1" applyFill="1" applyBorder="1" applyAlignment="1" applyProtection="1">
      <alignment horizontal="right"/>
      <protection locked="0"/>
    </xf>
    <xf numFmtId="3" fontId="37" fillId="0" borderId="50" xfId="6" applyNumberFormat="1" applyFont="1" applyFill="1" applyBorder="1" applyAlignment="1">
      <alignment horizontal="right"/>
    </xf>
    <xf numFmtId="166" fontId="37" fillId="0" borderId="59" xfId="6" applyNumberFormat="1" applyFont="1" applyFill="1" applyBorder="1" applyAlignment="1">
      <alignment horizontal="right"/>
    </xf>
    <xf numFmtId="0" fontId="1" fillId="0" borderId="0" xfId="6" applyFont="1" applyFill="1" applyAlignment="1">
      <alignment horizontal="right"/>
    </xf>
    <xf numFmtId="0" fontId="1" fillId="0" borderId="57" xfId="6" applyFont="1" applyFill="1" applyBorder="1" applyAlignment="1">
      <alignment horizontal="right"/>
    </xf>
    <xf numFmtId="164" fontId="37" fillId="0" borderId="49" xfId="6" applyNumberFormat="1" applyFont="1" applyFill="1" applyBorder="1" applyAlignment="1">
      <alignment horizontal="right"/>
    </xf>
    <xf numFmtId="0" fontId="1" fillId="0" borderId="0" xfId="6" applyFill="1"/>
    <xf numFmtId="0" fontId="44" fillId="0" borderId="0" xfId="6" applyFont="1" applyFill="1" applyBorder="1" applyAlignment="1">
      <alignment horizontal="left" indent="1"/>
    </xf>
    <xf numFmtId="0" fontId="45" fillId="0" borderId="0" xfId="6" applyFont="1" applyFill="1" applyBorder="1" applyAlignment="1">
      <alignment horizontal="left" indent="1"/>
    </xf>
    <xf numFmtId="0" fontId="1" fillId="0" borderId="0" xfId="6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Alignment="1"/>
    <xf numFmtId="0" fontId="0" fillId="0" borderId="0" xfId="0" applyAlignment="1"/>
    <xf numFmtId="0" fontId="24" fillId="6" borderId="30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1" fillId="0" borderId="0" xfId="0" applyFont="1" applyFill="1" applyAlignment="1"/>
    <xf numFmtId="0" fontId="1" fillId="0" borderId="0" xfId="0" applyFont="1" applyAlignment="1"/>
    <xf numFmtId="0" fontId="3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0" fillId="0" borderId="0" xfId="1" applyFont="1" applyFill="1" applyAlignment="1"/>
    <xf numFmtId="0" fontId="3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4" fillId="0" borderId="0" xfId="5" applyFont="1" applyAlignment="1">
      <alignment horizontal="center"/>
    </xf>
    <xf numFmtId="0" fontId="4" fillId="0" borderId="46" xfId="5" applyFont="1" applyBorder="1" applyAlignment="1">
      <alignment horizontal="righ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2" fillId="0" borderId="0" xfId="0" applyFont="1" applyAlignment="1"/>
    <xf numFmtId="0" fontId="35" fillId="0" borderId="0" xfId="6" applyFont="1" applyAlignment="1">
      <alignment horizontal="right"/>
    </xf>
    <xf numFmtId="0" fontId="1" fillId="0" borderId="0" xfId="6" applyAlignment="1">
      <alignment horizontal="right"/>
    </xf>
    <xf numFmtId="0" fontId="41" fillId="7" borderId="47" xfId="6" applyFont="1" applyFill="1" applyBorder="1" applyAlignment="1">
      <alignment horizontal="left" vertical="center" indent="1"/>
    </xf>
    <xf numFmtId="0" fontId="0" fillId="7" borderId="48" xfId="0" applyFill="1" applyBorder="1" applyAlignment="1">
      <alignment horizontal="left" vertical="center" indent="1"/>
    </xf>
    <xf numFmtId="0" fontId="0" fillId="7" borderId="49" xfId="0" applyFill="1" applyBorder="1" applyAlignment="1">
      <alignment horizontal="left" vertical="center" indent="1"/>
    </xf>
    <xf numFmtId="3" fontId="37" fillId="8" borderId="47" xfId="6" applyNumberFormat="1" applyFont="1" applyFill="1" applyBorder="1" applyAlignment="1">
      <alignment horizontal="center"/>
    </xf>
    <xf numFmtId="0" fontId="1" fillId="0" borderId="48" xfId="6" applyBorder="1"/>
    <xf numFmtId="0" fontId="1" fillId="0" borderId="49" xfId="6" applyBorder="1"/>
    <xf numFmtId="0" fontId="1" fillId="0" borderId="48" xfId="6" applyFont="1" applyBorder="1" applyAlignment="1"/>
    <xf numFmtId="0" fontId="1" fillId="0" borderId="49" xfId="6" applyFont="1" applyBorder="1" applyAlignment="1"/>
    <xf numFmtId="0" fontId="47" fillId="7" borderId="47" xfId="6" applyFont="1" applyFill="1" applyBorder="1" applyAlignment="1">
      <alignment horizontal="left" vertical="center" indent="1"/>
    </xf>
    <xf numFmtId="0" fontId="34" fillId="7" borderId="48" xfId="0" applyFont="1" applyFill="1" applyBorder="1" applyAlignment="1">
      <alignment horizontal="left" vertical="center" indent="1"/>
    </xf>
    <xf numFmtId="0" fontId="34" fillId="7" borderId="49" xfId="0" applyFont="1" applyFill="1" applyBorder="1" applyAlignment="1">
      <alignment horizontal="left" vertical="center" indent="1"/>
    </xf>
    <xf numFmtId="164" fontId="1" fillId="0" borderId="50" xfId="6" applyNumberFormat="1" applyFont="1" applyFill="1" applyBorder="1" applyAlignment="1">
      <alignment horizontal="right"/>
    </xf>
    <xf numFmtId="14" fontId="1" fillId="0" borderId="0" xfId="6" applyNumberFormat="1" applyAlignment="1">
      <alignment horizontal="left" indent="1"/>
    </xf>
    <xf numFmtId="3" fontId="43" fillId="0" borderId="52" xfId="6" applyNumberFormat="1" applyFont="1" applyBorder="1" applyAlignment="1">
      <alignment horizontal="right" vertical="center"/>
    </xf>
    <xf numFmtId="4" fontId="43" fillId="0" borderId="64" xfId="6" applyNumberFormat="1" applyFont="1" applyBorder="1" applyAlignment="1">
      <alignment horizontal="right" vertical="center"/>
    </xf>
    <xf numFmtId="3" fontId="43" fillId="0" borderId="68" xfId="6" applyNumberFormat="1" applyFont="1" applyBorder="1" applyAlignment="1">
      <alignment horizontal="right" vertical="center"/>
    </xf>
    <xf numFmtId="3" fontId="43" fillId="0" borderId="71" xfId="6" applyNumberFormat="1" applyFont="1" applyBorder="1" applyAlignment="1">
      <alignment horizontal="right" vertical="center"/>
    </xf>
    <xf numFmtId="3" fontId="37" fillId="9" borderId="56" xfId="6" applyNumberFormat="1" applyFont="1" applyFill="1" applyBorder="1" applyAlignment="1">
      <alignment horizontal="right" vertical="center"/>
    </xf>
    <xf numFmtId="3" fontId="43" fillId="0" borderId="72" xfId="6" applyNumberFormat="1" applyFont="1" applyBorder="1" applyAlignment="1">
      <alignment horizontal="right" vertical="center"/>
    </xf>
    <xf numFmtId="3" fontId="48" fillId="0" borderId="59" xfId="6" applyNumberFormat="1" applyFont="1" applyBorder="1" applyAlignment="1">
      <alignment horizontal="right" vertical="center"/>
    </xf>
    <xf numFmtId="3" fontId="48" fillId="0" borderId="65" xfId="6" applyNumberFormat="1" applyFont="1" applyBorder="1" applyAlignment="1">
      <alignment horizontal="right" vertical="center"/>
    </xf>
    <xf numFmtId="3" fontId="48" fillId="0" borderId="61" xfId="6" applyNumberFormat="1" applyFont="1" applyBorder="1" applyAlignment="1">
      <alignment horizontal="right" vertical="center"/>
    </xf>
    <xf numFmtId="3" fontId="43" fillId="0" borderId="67" xfId="6" applyNumberFormat="1" applyFont="1" applyBorder="1" applyAlignment="1">
      <alignment horizontal="right" vertical="center"/>
    </xf>
    <xf numFmtId="3" fontId="43" fillId="0" borderId="65" xfId="6" applyNumberFormat="1" applyFont="1" applyBorder="1" applyAlignment="1">
      <alignment horizontal="right" vertical="center"/>
    </xf>
    <xf numFmtId="3" fontId="43" fillId="0" borderId="63" xfId="6" applyNumberFormat="1" applyFont="1" applyBorder="1" applyAlignment="1">
      <alignment horizontal="right" vertical="center"/>
    </xf>
    <xf numFmtId="3" fontId="1" fillId="0" borderId="52" xfId="6" applyNumberFormat="1" applyBorder="1" applyAlignment="1">
      <alignment horizontal="right" vertical="center"/>
    </xf>
    <xf numFmtId="4" fontId="1" fillId="0" borderId="64" xfId="6" applyNumberFormat="1" applyBorder="1" applyAlignment="1">
      <alignment horizontal="right" vertical="center"/>
    </xf>
    <xf numFmtId="3" fontId="1" fillId="0" borderId="68" xfId="6" applyNumberFormat="1" applyBorder="1" applyAlignment="1">
      <alignment horizontal="right" vertical="center"/>
    </xf>
    <xf numFmtId="3" fontId="1" fillId="0" borderId="71" xfId="6" applyNumberFormat="1" applyBorder="1" applyAlignment="1">
      <alignment horizontal="right" vertical="center"/>
    </xf>
    <xf numFmtId="3" fontId="1" fillId="0" borderId="72" xfId="6" applyNumberFormat="1" applyBorder="1" applyAlignment="1">
      <alignment horizontal="right" vertical="center"/>
    </xf>
    <xf numFmtId="3" fontId="1" fillId="0" borderId="59" xfId="6" applyNumberFormat="1" applyBorder="1" applyAlignment="1">
      <alignment horizontal="right" vertical="center"/>
    </xf>
    <xf numFmtId="3" fontId="1" fillId="0" borderId="65" xfId="6" applyNumberFormat="1" applyBorder="1" applyAlignment="1">
      <alignment horizontal="right" vertical="center"/>
    </xf>
    <xf numFmtId="3" fontId="1" fillId="0" borderId="61" xfId="6" applyNumberFormat="1" applyBorder="1" applyAlignment="1">
      <alignment horizontal="right" vertical="center"/>
    </xf>
    <xf numFmtId="3" fontId="1" fillId="0" borderId="67" xfId="6" applyNumberFormat="1" applyBorder="1" applyAlignment="1">
      <alignment horizontal="right" vertical="center"/>
    </xf>
    <xf numFmtId="3" fontId="1" fillId="0" borderId="63" xfId="6" applyNumberFormat="1" applyBorder="1" applyAlignment="1">
      <alignment horizontal="right" vertical="center"/>
    </xf>
    <xf numFmtId="3" fontId="1" fillId="0" borderId="59" xfId="6" applyNumberFormat="1" applyBorder="1" applyAlignment="1">
      <alignment horizontal="right"/>
    </xf>
    <xf numFmtId="3" fontId="1" fillId="0" borderId="65" xfId="6" applyNumberFormat="1" applyBorder="1" applyAlignment="1">
      <alignment horizontal="right"/>
    </xf>
    <xf numFmtId="3" fontId="1" fillId="0" borderId="61" xfId="6" applyNumberFormat="1" applyBorder="1" applyAlignment="1">
      <alignment horizontal="right"/>
    </xf>
    <xf numFmtId="3" fontId="1" fillId="0" borderId="67" xfId="6" applyNumberFormat="1" applyBorder="1" applyAlignment="1">
      <alignment horizontal="right"/>
    </xf>
    <xf numFmtId="3" fontId="1" fillId="0" borderId="63" xfId="6" applyNumberFormat="1" applyBorder="1" applyAlignment="1">
      <alignment horizontal="right"/>
    </xf>
    <xf numFmtId="3" fontId="43" fillId="0" borderId="59" xfId="6" applyNumberFormat="1" applyFont="1" applyBorder="1" applyAlignment="1">
      <alignment horizontal="right" vertical="center"/>
    </xf>
    <xf numFmtId="3" fontId="43" fillId="0" borderId="61" xfId="6" applyNumberFormat="1" applyFont="1" applyBorder="1" applyAlignment="1">
      <alignment horizontal="right" vertical="center"/>
    </xf>
  </cellXfs>
  <cellStyles count="7">
    <cellStyle name="Normální" xfId="0" builtinId="0"/>
    <cellStyle name="normální 2" xfId="1"/>
    <cellStyle name="normální 2 2" xfId="4"/>
    <cellStyle name="normální 3" xfId="2"/>
    <cellStyle name="Normální 4" xfId="3"/>
    <cellStyle name="Normální 5" xfId="6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U1" sqref="U1"/>
    </sheetView>
  </sheetViews>
  <sheetFormatPr defaultRowHeight="12.75" x14ac:dyDescent="0.2"/>
  <cols>
    <col min="2" max="2" width="30.7109375" customWidth="1"/>
    <col min="3" max="3" width="22" customWidth="1"/>
    <col min="4" max="4" width="21.7109375" customWidth="1"/>
    <col min="5" max="5" width="19.5703125" customWidth="1"/>
  </cols>
  <sheetData>
    <row r="1" spans="1:7" x14ac:dyDescent="0.2">
      <c r="A1" s="139"/>
      <c r="B1" s="139"/>
      <c r="C1" s="139"/>
      <c r="D1" s="139"/>
      <c r="E1" s="139"/>
      <c r="F1" s="139"/>
      <c r="G1" s="139"/>
    </row>
    <row r="2" spans="1:7" ht="16.5" customHeight="1" x14ac:dyDescent="0.25">
      <c r="A2" s="140"/>
      <c r="B2" s="141"/>
      <c r="C2" s="139"/>
      <c r="D2" s="139"/>
      <c r="E2" s="139"/>
      <c r="F2" s="139"/>
      <c r="G2" s="139"/>
    </row>
    <row r="3" spans="1:7" ht="15.75" x14ac:dyDescent="0.25">
      <c r="A3" s="140"/>
      <c r="B3" s="140" t="s">
        <v>350</v>
      </c>
      <c r="C3" s="139"/>
      <c r="D3" s="139"/>
      <c r="E3" s="139"/>
      <c r="F3" s="139"/>
      <c r="G3" s="139"/>
    </row>
    <row r="4" spans="1:7" ht="15.75" x14ac:dyDescent="0.25">
      <c r="A4" s="140"/>
      <c r="B4" s="177"/>
      <c r="C4" s="139"/>
      <c r="D4" s="139"/>
      <c r="E4" s="139"/>
      <c r="F4" s="139"/>
      <c r="G4" s="139"/>
    </row>
    <row r="5" spans="1:7" ht="21.75" customHeight="1" x14ac:dyDescent="0.3">
      <c r="A5" s="597" t="s">
        <v>681</v>
      </c>
      <c r="B5" s="598"/>
      <c r="C5" s="599"/>
      <c r="D5" s="599"/>
      <c r="E5" s="599"/>
      <c r="F5" s="139"/>
      <c r="G5" s="139"/>
    </row>
    <row r="6" spans="1:7" ht="15.75" x14ac:dyDescent="0.25">
      <c r="A6" s="142"/>
      <c r="B6" s="143"/>
      <c r="C6" s="143"/>
      <c r="D6" s="143"/>
      <c r="E6" s="143"/>
    </row>
    <row r="7" spans="1:7" ht="15" customHeight="1" thickBot="1" x14ac:dyDescent="0.25">
      <c r="A7" s="144"/>
      <c r="C7" s="145"/>
      <c r="D7" s="145"/>
      <c r="E7" s="145" t="s">
        <v>351</v>
      </c>
    </row>
    <row r="8" spans="1:7" ht="14.25" x14ac:dyDescent="0.2">
      <c r="B8" s="600" t="s">
        <v>352</v>
      </c>
      <c r="C8" s="146" t="s">
        <v>353</v>
      </c>
      <c r="D8" s="146" t="s">
        <v>354</v>
      </c>
      <c r="E8" s="146" t="s">
        <v>0</v>
      </c>
      <c r="F8" s="147" t="s">
        <v>355</v>
      </c>
      <c r="G8" s="148"/>
    </row>
    <row r="9" spans="1:7" ht="15" thickBot="1" x14ac:dyDescent="0.25">
      <c r="B9" s="601"/>
      <c r="C9" s="149" t="s">
        <v>356</v>
      </c>
      <c r="D9" s="149" t="s">
        <v>356</v>
      </c>
      <c r="E9" s="149" t="s">
        <v>356</v>
      </c>
      <c r="F9" s="150" t="s">
        <v>357</v>
      </c>
      <c r="G9" s="148"/>
    </row>
    <row r="10" spans="1:7" s="175" customFormat="1" ht="16.350000000000001" customHeight="1" thickTop="1" x14ac:dyDescent="0.25">
      <c r="B10" s="153" t="s">
        <v>358</v>
      </c>
      <c r="C10" s="154">
        <v>578945</v>
      </c>
      <c r="D10" s="154">
        <v>579828.9</v>
      </c>
      <c r="E10" s="154">
        <v>138742.79999999999</v>
      </c>
      <c r="F10" s="155">
        <f>(E10/D10)*100</f>
        <v>23.928231242009492</v>
      </c>
      <c r="G10" s="176"/>
    </row>
    <row r="11" spans="1:7" s="175" customFormat="1" ht="16.350000000000001" customHeight="1" x14ac:dyDescent="0.25">
      <c r="B11" s="156" t="s">
        <v>359</v>
      </c>
      <c r="C11" s="157">
        <v>79606</v>
      </c>
      <c r="D11" s="157">
        <v>79606</v>
      </c>
      <c r="E11" s="157">
        <v>23958.3</v>
      </c>
      <c r="F11" s="155">
        <f t="shared" ref="F11:F14" si="0">(E11/D11)*100</f>
        <v>30.096098284048939</v>
      </c>
      <c r="G11" s="176"/>
    </row>
    <row r="12" spans="1:7" s="175" customFormat="1" ht="16.350000000000001" customHeight="1" x14ac:dyDescent="0.25">
      <c r="B12" s="156" t="s">
        <v>360</v>
      </c>
      <c r="C12" s="157">
        <v>31320</v>
      </c>
      <c r="D12" s="157">
        <v>31320</v>
      </c>
      <c r="E12" s="157">
        <v>1146.4000000000001</v>
      </c>
      <c r="F12" s="155">
        <f t="shared" si="0"/>
        <v>3.6602809706257982</v>
      </c>
      <c r="G12" s="176"/>
    </row>
    <row r="13" spans="1:7" s="175" customFormat="1" ht="16.350000000000001" customHeight="1" x14ac:dyDescent="0.25">
      <c r="B13" s="158" t="s">
        <v>361</v>
      </c>
      <c r="C13" s="157">
        <v>58285</v>
      </c>
      <c r="D13" s="157">
        <v>62849.9</v>
      </c>
      <c r="E13" s="157">
        <v>47865.8</v>
      </c>
      <c r="F13" s="155">
        <f t="shared" si="0"/>
        <v>76.158911947353943</v>
      </c>
      <c r="G13" s="176"/>
    </row>
    <row r="14" spans="1:7" s="175" customFormat="1" ht="16.350000000000001" customHeight="1" thickBot="1" x14ac:dyDescent="0.3">
      <c r="B14" s="159" t="s">
        <v>362</v>
      </c>
      <c r="C14" s="160">
        <f>SUM(C10:C13)</f>
        <v>748156</v>
      </c>
      <c r="D14" s="160">
        <f>SUM(D10:D13)</f>
        <v>753604.8</v>
      </c>
      <c r="E14" s="160">
        <f>SUM(E10:E13)</f>
        <v>211713.3</v>
      </c>
      <c r="F14" s="155">
        <f t="shared" si="0"/>
        <v>28.093411825402381</v>
      </c>
      <c r="G14" s="176"/>
    </row>
    <row r="15" spans="1:7" s="175" customFormat="1" ht="16.350000000000001" customHeight="1" thickTop="1" x14ac:dyDescent="0.25">
      <c r="B15" s="161"/>
      <c r="C15" s="162"/>
      <c r="D15" s="162"/>
      <c r="E15" s="162"/>
      <c r="F15" s="163"/>
      <c r="G15" s="176"/>
    </row>
    <row r="16" spans="1:7" s="175" customFormat="1" ht="16.350000000000001" customHeight="1" x14ac:dyDescent="0.25">
      <c r="A16" s="176"/>
      <c r="B16" s="156" t="s">
        <v>363</v>
      </c>
      <c r="C16" s="157">
        <v>645882</v>
      </c>
      <c r="D16" s="157">
        <v>654759.4</v>
      </c>
      <c r="E16" s="157">
        <v>179029.5</v>
      </c>
      <c r="F16" s="164">
        <f>(E16/D16)*100</f>
        <v>27.342791871334722</v>
      </c>
      <c r="G16" s="176"/>
    </row>
    <row r="17" spans="1:7" s="175" customFormat="1" ht="16.350000000000001" customHeight="1" x14ac:dyDescent="0.25">
      <c r="A17" s="176"/>
      <c r="B17" s="158" t="s">
        <v>364</v>
      </c>
      <c r="C17" s="157">
        <v>594446</v>
      </c>
      <c r="D17" s="157">
        <v>606168.69999999995</v>
      </c>
      <c r="E17" s="157">
        <v>12394.5</v>
      </c>
      <c r="F17" s="164">
        <f t="shared" ref="F17:F18" si="1">(E17/D17)*100</f>
        <v>2.0447278125709891</v>
      </c>
      <c r="G17" s="176"/>
    </row>
    <row r="18" spans="1:7" s="175" customFormat="1" ht="16.350000000000001" customHeight="1" thickBot="1" x14ac:dyDescent="0.3">
      <c r="A18" s="176"/>
      <c r="B18" s="159" t="s">
        <v>365</v>
      </c>
      <c r="C18" s="160">
        <f>SUM(C16:C17)</f>
        <v>1240328</v>
      </c>
      <c r="D18" s="160">
        <f>SUM(D16:D17)</f>
        <v>1260928.1000000001</v>
      </c>
      <c r="E18" s="160">
        <f>SUM(E16:E17)</f>
        <v>191424</v>
      </c>
      <c r="F18" s="164">
        <f t="shared" si="1"/>
        <v>15.181198674214652</v>
      </c>
      <c r="G18" s="176"/>
    </row>
    <row r="19" spans="1:7" s="175" customFormat="1" ht="11.25" customHeight="1" thickTop="1" x14ac:dyDescent="0.25">
      <c r="B19" s="165"/>
      <c r="C19" s="166"/>
      <c r="D19" s="166"/>
      <c r="E19" s="166"/>
      <c r="F19" s="163"/>
      <c r="G19" s="176"/>
    </row>
    <row r="20" spans="1:7" s="175" customFormat="1" ht="16.350000000000001" customHeight="1" x14ac:dyDescent="0.25">
      <c r="B20" s="167" t="s">
        <v>366</v>
      </c>
      <c r="C20" s="168"/>
      <c r="D20" s="168"/>
      <c r="E20" s="168"/>
      <c r="F20" s="169"/>
      <c r="G20" s="176"/>
    </row>
    <row r="21" spans="1:7" s="175" customFormat="1" ht="16.350000000000001" customHeight="1" x14ac:dyDescent="0.2">
      <c r="B21" s="167" t="s">
        <v>367</v>
      </c>
      <c r="C21" s="170">
        <v>0</v>
      </c>
      <c r="D21" s="170">
        <v>0</v>
      </c>
      <c r="E21" s="170">
        <v>20289.3</v>
      </c>
      <c r="F21" s="171"/>
    </row>
    <row r="22" spans="1:7" s="175" customFormat="1" ht="16.350000000000001" customHeight="1" thickBot="1" x14ac:dyDescent="0.25">
      <c r="B22" s="172" t="s">
        <v>368</v>
      </c>
      <c r="C22" s="173">
        <v>492172</v>
      </c>
      <c r="D22" s="173">
        <v>505486.8</v>
      </c>
      <c r="E22" s="173">
        <v>0</v>
      </c>
      <c r="F22" s="174"/>
    </row>
    <row r="25" spans="1:7" x14ac:dyDescent="0.2">
      <c r="B25" s="151" t="s">
        <v>369</v>
      </c>
    </row>
    <row r="26" spans="1:7" x14ac:dyDescent="0.2">
      <c r="B26" s="151" t="s">
        <v>370</v>
      </c>
      <c r="C26" s="151"/>
      <c r="D26" s="151"/>
      <c r="E26" s="151"/>
    </row>
    <row r="27" spans="1:7" ht="15" x14ac:dyDescent="0.2">
      <c r="B27" s="151"/>
      <c r="C27" s="152"/>
      <c r="D27" s="152"/>
      <c r="E27" s="152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W1" sqref="W1"/>
    </sheetView>
  </sheetViews>
  <sheetFormatPr defaultColWidth="8.7109375" defaultRowHeight="12.75" x14ac:dyDescent="0.2"/>
  <cols>
    <col min="1" max="1" width="37.7109375" style="336" customWidth="1"/>
    <col min="2" max="2" width="7.28515625" style="337" customWidth="1"/>
    <col min="3" max="4" width="11.5703125" style="335" customWidth="1"/>
    <col min="5" max="5" width="11.5703125" style="503" customWidth="1"/>
    <col min="6" max="6" width="11.42578125" style="338" customWidth="1"/>
    <col min="7" max="7" width="9.85546875" style="338" customWidth="1"/>
    <col min="8" max="8" width="9.140625" style="338" customWidth="1"/>
    <col min="9" max="9" width="9.28515625" style="338" customWidth="1"/>
    <col min="10" max="10" width="9.140625" style="338" customWidth="1"/>
    <col min="11" max="11" width="12" style="335" customWidth="1"/>
    <col min="12" max="12" width="8.7109375" style="335"/>
    <col min="13" max="13" width="11.85546875" style="335" customWidth="1"/>
    <col min="14" max="14" width="12.5703125" style="335" customWidth="1"/>
    <col min="15" max="15" width="11.85546875" style="335" customWidth="1"/>
    <col min="16" max="16" width="12" style="335" customWidth="1"/>
    <col min="17" max="16384" width="8.7109375" style="335"/>
  </cols>
  <sheetData>
    <row r="1" spans="1:16" ht="23.25" x14ac:dyDescent="0.35">
      <c r="A1" s="615"/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334"/>
    </row>
    <row r="2" spans="1:16" x14ac:dyDescent="0.2">
      <c r="O2" s="339"/>
    </row>
    <row r="3" spans="1:16" ht="18.75" x14ac:dyDescent="0.3">
      <c r="A3" s="340" t="s">
        <v>723</v>
      </c>
      <c r="F3" s="341"/>
      <c r="G3" s="341"/>
    </row>
    <row r="4" spans="1:16" ht="18" x14ac:dyDescent="0.25">
      <c r="A4" s="505"/>
      <c r="F4" s="341"/>
      <c r="G4" s="341"/>
    </row>
    <row r="5" spans="1:16" x14ac:dyDescent="0.2">
      <c r="A5" s="343"/>
      <c r="F5" s="341"/>
      <c r="G5" s="341"/>
    </row>
    <row r="6" spans="1:16" ht="13.5" thickBot="1" x14ac:dyDescent="0.25">
      <c r="B6" s="506"/>
      <c r="C6" s="507"/>
      <c r="F6" s="341"/>
      <c r="G6" s="341"/>
    </row>
    <row r="7" spans="1:16" ht="18.75" thickBot="1" x14ac:dyDescent="0.3">
      <c r="A7" s="344" t="s">
        <v>724</v>
      </c>
      <c r="B7" s="508"/>
      <c r="C7" s="617" t="s">
        <v>811</v>
      </c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9"/>
    </row>
    <row r="8" spans="1:16" ht="13.5" thickBot="1" x14ac:dyDescent="0.25">
      <c r="A8" s="343" t="s">
        <v>726</v>
      </c>
      <c r="F8" s="341"/>
      <c r="G8" s="341"/>
    </row>
    <row r="9" spans="1:16" ht="13.5" thickBot="1" x14ac:dyDescent="0.25">
      <c r="A9" s="509"/>
      <c r="B9" s="510"/>
      <c r="C9" s="348" t="s">
        <v>0</v>
      </c>
      <c r="D9" s="349" t="s">
        <v>727</v>
      </c>
      <c r="E9" s="350" t="s">
        <v>728</v>
      </c>
      <c r="F9" s="620" t="s">
        <v>729</v>
      </c>
      <c r="G9" s="623"/>
      <c r="H9" s="623"/>
      <c r="I9" s="624"/>
      <c r="J9" s="351" t="s">
        <v>730</v>
      </c>
      <c r="K9" s="352" t="s">
        <v>731</v>
      </c>
      <c r="L9" s="511"/>
      <c r="M9" s="510" t="s">
        <v>732</v>
      </c>
      <c r="N9" s="510" t="s">
        <v>733</v>
      </c>
      <c r="O9" s="510" t="s">
        <v>732</v>
      </c>
    </row>
    <row r="10" spans="1:16" ht="13.5" thickBot="1" x14ac:dyDescent="0.25">
      <c r="A10" s="353" t="s">
        <v>734</v>
      </c>
      <c r="B10" s="512" t="s">
        <v>735</v>
      </c>
      <c r="C10" s="355" t="s">
        <v>736</v>
      </c>
      <c r="D10" s="356">
        <v>2024</v>
      </c>
      <c r="E10" s="357">
        <v>2024</v>
      </c>
      <c r="F10" s="358" t="s">
        <v>737</v>
      </c>
      <c r="G10" s="513" t="s">
        <v>738</v>
      </c>
      <c r="H10" s="513" t="s">
        <v>739</v>
      </c>
      <c r="I10" s="514" t="s">
        <v>740</v>
      </c>
      <c r="J10" s="361" t="s">
        <v>741</v>
      </c>
      <c r="K10" s="362" t="s">
        <v>742</v>
      </c>
      <c r="L10" s="511"/>
      <c r="M10" s="515" t="s">
        <v>743</v>
      </c>
      <c r="N10" s="512" t="s">
        <v>744</v>
      </c>
      <c r="O10" s="512" t="s">
        <v>745</v>
      </c>
    </row>
    <row r="11" spans="1:16" x14ac:dyDescent="0.2">
      <c r="A11" s="364" t="s">
        <v>746</v>
      </c>
      <c r="B11" s="516"/>
      <c r="C11" s="628">
        <v>0</v>
      </c>
      <c r="D11" s="518">
        <v>83</v>
      </c>
      <c r="E11" s="518">
        <v>83</v>
      </c>
      <c r="F11" s="519">
        <v>57</v>
      </c>
      <c r="G11" s="520"/>
      <c r="H11" s="521"/>
      <c r="I11" s="522"/>
      <c r="J11" s="372" t="s">
        <v>747</v>
      </c>
      <c r="K11" s="373" t="s">
        <v>747</v>
      </c>
      <c r="L11" s="523"/>
      <c r="M11" s="524"/>
      <c r="N11" s="376"/>
      <c r="O11" s="376"/>
    </row>
    <row r="12" spans="1:16" ht="13.5" thickBot="1" x14ac:dyDescent="0.25">
      <c r="A12" s="377" t="s">
        <v>748</v>
      </c>
      <c r="B12" s="525"/>
      <c r="C12" s="526">
        <v>0</v>
      </c>
      <c r="D12" s="527">
        <v>83</v>
      </c>
      <c r="E12" s="527">
        <v>83</v>
      </c>
      <c r="F12" s="528">
        <v>55.8</v>
      </c>
      <c r="G12" s="529"/>
      <c r="H12" s="530"/>
      <c r="I12" s="529"/>
      <c r="J12" s="384"/>
      <c r="K12" s="385" t="s">
        <v>747</v>
      </c>
      <c r="L12" s="523"/>
      <c r="M12" s="531"/>
      <c r="N12" s="387"/>
      <c r="O12" s="387"/>
    </row>
    <row r="13" spans="1:16" x14ac:dyDescent="0.2">
      <c r="A13" s="388" t="s">
        <v>749</v>
      </c>
      <c r="B13" s="532" t="s">
        <v>750</v>
      </c>
      <c r="C13" s="533">
        <v>0</v>
      </c>
      <c r="D13" s="391" t="s">
        <v>747</v>
      </c>
      <c r="E13" s="391" t="s">
        <v>747</v>
      </c>
      <c r="F13" s="534">
        <v>11533</v>
      </c>
      <c r="G13" s="535"/>
      <c r="H13" s="536"/>
      <c r="I13" s="535"/>
      <c r="J13" s="395" t="s">
        <v>747</v>
      </c>
      <c r="K13" s="396" t="s">
        <v>747</v>
      </c>
      <c r="L13" s="523"/>
      <c r="M13" s="524"/>
      <c r="N13" s="397"/>
      <c r="O13" s="397"/>
    </row>
    <row r="14" spans="1:16" x14ac:dyDescent="0.2">
      <c r="A14" s="398" t="s">
        <v>751</v>
      </c>
      <c r="B14" s="532" t="s">
        <v>752</v>
      </c>
      <c r="C14" s="533">
        <v>0</v>
      </c>
      <c r="D14" s="399" t="s">
        <v>747</v>
      </c>
      <c r="E14" s="399" t="s">
        <v>747</v>
      </c>
      <c r="F14" s="537">
        <v>7692</v>
      </c>
      <c r="G14" s="535"/>
      <c r="H14" s="536"/>
      <c r="I14" s="535"/>
      <c r="J14" s="395" t="s">
        <v>747</v>
      </c>
      <c r="K14" s="396" t="s">
        <v>747</v>
      </c>
      <c r="L14" s="523"/>
      <c r="M14" s="538"/>
      <c r="N14" s="397"/>
      <c r="O14" s="397"/>
    </row>
    <row r="15" spans="1:16" x14ac:dyDescent="0.2">
      <c r="A15" s="398" t="s">
        <v>753</v>
      </c>
      <c r="B15" s="532" t="s">
        <v>754</v>
      </c>
      <c r="C15" s="533">
        <v>0</v>
      </c>
      <c r="D15" s="399" t="s">
        <v>747</v>
      </c>
      <c r="E15" s="399" t="s">
        <v>747</v>
      </c>
      <c r="F15" s="537">
        <v>0</v>
      </c>
      <c r="G15" s="535"/>
      <c r="H15" s="536"/>
      <c r="I15" s="535"/>
      <c r="J15" s="395" t="s">
        <v>747</v>
      </c>
      <c r="K15" s="396" t="s">
        <v>747</v>
      </c>
      <c r="L15" s="523"/>
      <c r="M15" s="538"/>
      <c r="N15" s="397"/>
      <c r="O15" s="397"/>
    </row>
    <row r="16" spans="1:16" x14ac:dyDescent="0.2">
      <c r="A16" s="398" t="s">
        <v>755</v>
      </c>
      <c r="B16" s="532" t="s">
        <v>747</v>
      </c>
      <c r="C16" s="533">
        <v>0</v>
      </c>
      <c r="D16" s="399" t="s">
        <v>747</v>
      </c>
      <c r="E16" s="399" t="s">
        <v>747</v>
      </c>
      <c r="F16" s="537">
        <v>48249</v>
      </c>
      <c r="G16" s="535"/>
      <c r="H16" s="536"/>
      <c r="I16" s="535"/>
      <c r="J16" s="395" t="s">
        <v>747</v>
      </c>
      <c r="K16" s="396" t="s">
        <v>747</v>
      </c>
      <c r="L16" s="523"/>
      <c r="M16" s="538"/>
      <c r="N16" s="397"/>
      <c r="O16" s="397"/>
    </row>
    <row r="17" spans="1:15" ht="13.5" thickBot="1" x14ac:dyDescent="0.25">
      <c r="A17" s="364" t="s">
        <v>756</v>
      </c>
      <c r="B17" s="539" t="s">
        <v>757</v>
      </c>
      <c r="C17" s="540">
        <v>0</v>
      </c>
      <c r="D17" s="404" t="s">
        <v>747</v>
      </c>
      <c r="E17" s="404" t="s">
        <v>747</v>
      </c>
      <c r="F17" s="541">
        <v>11170</v>
      </c>
      <c r="G17" s="520"/>
      <c r="H17" s="542"/>
      <c r="I17" s="543"/>
      <c r="J17" s="408" t="s">
        <v>747</v>
      </c>
      <c r="K17" s="409" t="s">
        <v>747</v>
      </c>
      <c r="L17" s="523"/>
      <c r="M17" s="544"/>
      <c r="N17" s="411"/>
      <c r="O17" s="411"/>
    </row>
    <row r="18" spans="1:15" ht="13.5" thickBot="1" x14ac:dyDescent="0.25">
      <c r="A18" s="412" t="s">
        <v>758</v>
      </c>
      <c r="B18" s="413"/>
      <c r="C18" s="414">
        <f>C13-C14+C15+C16+C17</f>
        <v>0</v>
      </c>
      <c r="D18" s="414" t="s">
        <v>747</v>
      </c>
      <c r="E18" s="414" t="s">
        <v>747</v>
      </c>
      <c r="F18" s="415">
        <f>F13-F14+F15+F16+F17</f>
        <v>63260</v>
      </c>
      <c r="G18" s="416"/>
      <c r="H18" s="545"/>
      <c r="I18" s="546"/>
      <c r="J18" s="419" t="s">
        <v>747</v>
      </c>
      <c r="K18" s="420" t="s">
        <v>747</v>
      </c>
      <c r="L18" s="523"/>
      <c r="M18" s="547"/>
      <c r="N18" s="422"/>
      <c r="O18" s="422"/>
    </row>
    <row r="19" spans="1:15" x14ac:dyDescent="0.2">
      <c r="A19" s="364" t="s">
        <v>759</v>
      </c>
      <c r="B19" s="548" t="s">
        <v>760</v>
      </c>
      <c r="C19" s="549">
        <v>0</v>
      </c>
      <c r="D19" s="391" t="s">
        <v>747</v>
      </c>
      <c r="E19" s="391" t="s">
        <v>747</v>
      </c>
      <c r="F19" s="541">
        <v>3841</v>
      </c>
      <c r="G19" s="520"/>
      <c r="H19" s="550"/>
      <c r="I19" s="551"/>
      <c r="J19" s="408" t="s">
        <v>747</v>
      </c>
      <c r="K19" s="409" t="s">
        <v>747</v>
      </c>
      <c r="L19" s="523"/>
      <c r="M19" s="552"/>
      <c r="N19" s="411"/>
      <c r="O19" s="411"/>
    </row>
    <row r="20" spans="1:15" x14ac:dyDescent="0.2">
      <c r="A20" s="398" t="s">
        <v>761</v>
      </c>
      <c r="B20" s="532" t="s">
        <v>762</v>
      </c>
      <c r="C20" s="553">
        <v>0</v>
      </c>
      <c r="D20" s="399" t="s">
        <v>747</v>
      </c>
      <c r="E20" s="399" t="s">
        <v>747</v>
      </c>
      <c r="F20" s="537">
        <v>95</v>
      </c>
      <c r="G20" s="535"/>
      <c r="H20" s="536"/>
      <c r="I20" s="535"/>
      <c r="J20" s="395" t="s">
        <v>747</v>
      </c>
      <c r="K20" s="396" t="s">
        <v>747</v>
      </c>
      <c r="L20" s="523"/>
      <c r="M20" s="538"/>
      <c r="N20" s="397"/>
      <c r="O20" s="397"/>
    </row>
    <row r="21" spans="1:15" x14ac:dyDescent="0.2">
      <c r="A21" s="398" t="s">
        <v>763</v>
      </c>
      <c r="B21" s="532" t="s">
        <v>747</v>
      </c>
      <c r="C21" s="553"/>
      <c r="D21" s="399" t="s">
        <v>747</v>
      </c>
      <c r="E21" s="399" t="s">
        <v>747</v>
      </c>
      <c r="F21" s="537">
        <v>0</v>
      </c>
      <c r="G21" s="535"/>
      <c r="H21" s="536"/>
      <c r="I21" s="535"/>
      <c r="J21" s="395" t="s">
        <v>747</v>
      </c>
      <c r="K21" s="396" t="s">
        <v>747</v>
      </c>
      <c r="L21" s="523"/>
      <c r="M21" s="538"/>
      <c r="N21" s="397"/>
      <c r="O21" s="397"/>
    </row>
    <row r="22" spans="1:15" x14ac:dyDescent="0.2">
      <c r="A22" s="398" t="s">
        <v>764</v>
      </c>
      <c r="B22" s="532" t="s">
        <v>747</v>
      </c>
      <c r="C22" s="553"/>
      <c r="D22" s="399" t="s">
        <v>747</v>
      </c>
      <c r="E22" s="399" t="s">
        <v>747</v>
      </c>
      <c r="F22" s="537">
        <v>59267</v>
      </c>
      <c r="G22" s="535"/>
      <c r="H22" s="536"/>
      <c r="I22" s="535"/>
      <c r="J22" s="395" t="s">
        <v>747</v>
      </c>
      <c r="K22" s="396" t="s">
        <v>747</v>
      </c>
      <c r="L22" s="523"/>
      <c r="M22" s="538"/>
      <c r="N22" s="397"/>
      <c r="O22" s="397"/>
    </row>
    <row r="23" spans="1:15" ht="13.5" thickBot="1" x14ac:dyDescent="0.25">
      <c r="A23" s="377" t="s">
        <v>765</v>
      </c>
      <c r="B23" s="554" t="s">
        <v>747</v>
      </c>
      <c r="C23" s="553"/>
      <c r="D23" s="404" t="s">
        <v>747</v>
      </c>
      <c r="E23" s="404" t="s">
        <v>747</v>
      </c>
      <c r="F23" s="555">
        <v>0</v>
      </c>
      <c r="G23" s="543"/>
      <c r="H23" s="542"/>
      <c r="I23" s="543"/>
      <c r="J23" s="431" t="s">
        <v>747</v>
      </c>
      <c r="K23" s="432" t="s">
        <v>747</v>
      </c>
      <c r="L23" s="523"/>
      <c r="M23" s="531"/>
      <c r="N23" s="433"/>
      <c r="O23" s="433"/>
    </row>
    <row r="24" spans="1:15" x14ac:dyDescent="0.2">
      <c r="A24" s="434" t="s">
        <v>766</v>
      </c>
      <c r="B24" s="556" t="s">
        <v>747</v>
      </c>
      <c r="C24" s="557"/>
      <c r="D24" s="558">
        <v>64185</v>
      </c>
      <c r="E24" s="558">
        <v>64185</v>
      </c>
      <c r="F24" s="559">
        <v>7759</v>
      </c>
      <c r="G24" s="560"/>
      <c r="H24" s="561"/>
      <c r="I24" s="560"/>
      <c r="J24" s="441">
        <f t="shared" ref="J24:J47" si="0">SUM(F24:I24)</f>
        <v>7759</v>
      </c>
      <c r="K24" s="442">
        <f>IF(E24=0,"x",(J24/E24*100))</f>
        <v>12.088494196463348</v>
      </c>
      <c r="L24" s="523"/>
      <c r="M24" s="524"/>
      <c r="N24" s="443"/>
      <c r="O24" s="444"/>
    </row>
    <row r="25" spans="1:15" x14ac:dyDescent="0.2">
      <c r="A25" s="398" t="s">
        <v>767</v>
      </c>
      <c r="B25" s="562" t="s">
        <v>747</v>
      </c>
      <c r="C25" s="533"/>
      <c r="D25" s="563">
        <v>0</v>
      </c>
      <c r="E25" s="563">
        <v>0</v>
      </c>
      <c r="F25" s="564">
        <v>0</v>
      </c>
      <c r="G25" s="535"/>
      <c r="H25" s="536"/>
      <c r="I25" s="535"/>
      <c r="J25" s="395">
        <f t="shared" si="0"/>
        <v>0</v>
      </c>
      <c r="K25" s="448" t="str">
        <f>IF(E25=0,"x",(J25/E25)*100)</f>
        <v>x</v>
      </c>
      <c r="L25" s="523"/>
      <c r="M25" s="538"/>
      <c r="N25" s="449"/>
      <c r="O25" s="450"/>
    </row>
    <row r="26" spans="1:15" ht="13.5" thickBot="1" x14ac:dyDescent="0.25">
      <c r="A26" s="377" t="s">
        <v>768</v>
      </c>
      <c r="B26" s="565">
        <v>672</v>
      </c>
      <c r="C26" s="566">
        <v>0</v>
      </c>
      <c r="D26" s="567">
        <v>64185</v>
      </c>
      <c r="E26" s="567">
        <v>64185</v>
      </c>
      <c r="F26" s="568">
        <v>7759</v>
      </c>
      <c r="G26" s="569"/>
      <c r="H26" s="570"/>
      <c r="I26" s="571"/>
      <c r="J26" s="458">
        <f t="shared" si="0"/>
        <v>7759</v>
      </c>
      <c r="K26" s="459">
        <f t="shared" ref="K26" si="1">IF(E26=0,"x",(J26/E26*100))</f>
        <v>12.088494196463348</v>
      </c>
      <c r="L26" s="523"/>
      <c r="M26" s="544"/>
      <c r="N26" s="460"/>
      <c r="O26" s="461"/>
    </row>
    <row r="27" spans="1:15" x14ac:dyDescent="0.2">
      <c r="A27" s="388" t="s">
        <v>769</v>
      </c>
      <c r="B27" s="556">
        <v>501</v>
      </c>
      <c r="C27" s="533">
        <v>0</v>
      </c>
      <c r="D27" s="572">
        <v>12074</v>
      </c>
      <c r="E27" s="572">
        <v>12074</v>
      </c>
      <c r="F27" s="573">
        <v>776</v>
      </c>
      <c r="G27" s="551"/>
      <c r="H27" s="550"/>
      <c r="I27" s="551"/>
      <c r="J27" s="441">
        <f t="shared" si="0"/>
        <v>776</v>
      </c>
      <c r="K27" s="464">
        <f t="shared" ref="K27:K47" si="2">IF(E27=0,"x",(J27/E27)*100)</f>
        <v>6.4270332946827891</v>
      </c>
      <c r="L27" s="523"/>
      <c r="M27" s="552"/>
      <c r="N27" s="465"/>
      <c r="O27" s="466"/>
    </row>
    <row r="28" spans="1:15" x14ac:dyDescent="0.2">
      <c r="A28" s="398" t="s">
        <v>770</v>
      </c>
      <c r="B28" s="562">
        <v>502</v>
      </c>
      <c r="C28" s="533">
        <v>0</v>
      </c>
      <c r="D28" s="574">
        <v>5716</v>
      </c>
      <c r="E28" s="574">
        <v>5716</v>
      </c>
      <c r="F28" s="575">
        <v>4</v>
      </c>
      <c r="G28" s="535"/>
      <c r="H28" s="536"/>
      <c r="I28" s="535"/>
      <c r="J28" s="395">
        <f t="shared" si="0"/>
        <v>4</v>
      </c>
      <c r="K28" s="448">
        <f t="shared" si="2"/>
        <v>6.997900629811056E-2</v>
      </c>
      <c r="L28" s="523"/>
      <c r="M28" s="538"/>
      <c r="N28" s="449"/>
      <c r="O28" s="450"/>
    </row>
    <row r="29" spans="1:15" x14ac:dyDescent="0.2">
      <c r="A29" s="398" t="s">
        <v>771</v>
      </c>
      <c r="B29" s="562">
        <v>504</v>
      </c>
      <c r="C29" s="533">
        <v>0</v>
      </c>
      <c r="D29" s="574">
        <v>0</v>
      </c>
      <c r="E29" s="574">
        <v>0</v>
      </c>
      <c r="F29" s="575">
        <v>0</v>
      </c>
      <c r="G29" s="535"/>
      <c r="H29" s="536"/>
      <c r="I29" s="535"/>
      <c r="J29" s="395">
        <f t="shared" si="0"/>
        <v>0</v>
      </c>
      <c r="K29" s="448" t="str">
        <f t="shared" si="2"/>
        <v>x</v>
      </c>
      <c r="L29" s="523"/>
      <c r="M29" s="538"/>
      <c r="N29" s="449"/>
      <c r="O29" s="450"/>
    </row>
    <row r="30" spans="1:15" x14ac:dyDescent="0.2">
      <c r="A30" s="398" t="s">
        <v>772</v>
      </c>
      <c r="B30" s="562">
        <v>511</v>
      </c>
      <c r="C30" s="533">
        <v>0</v>
      </c>
      <c r="D30" s="574">
        <v>3019</v>
      </c>
      <c r="E30" s="574">
        <v>3019</v>
      </c>
      <c r="F30" s="575">
        <v>611</v>
      </c>
      <c r="G30" s="535"/>
      <c r="H30" s="536"/>
      <c r="I30" s="535"/>
      <c r="J30" s="395">
        <f t="shared" si="0"/>
        <v>611</v>
      </c>
      <c r="K30" s="448">
        <f t="shared" si="2"/>
        <v>20.238489566081483</v>
      </c>
      <c r="L30" s="523"/>
      <c r="M30" s="538"/>
      <c r="N30" s="449"/>
      <c r="O30" s="450"/>
    </row>
    <row r="31" spans="1:15" x14ac:dyDescent="0.2">
      <c r="A31" s="398" t="s">
        <v>773</v>
      </c>
      <c r="B31" s="562">
        <v>518</v>
      </c>
      <c r="C31" s="533">
        <v>0</v>
      </c>
      <c r="D31" s="574">
        <v>6529</v>
      </c>
      <c r="E31" s="574">
        <v>6529</v>
      </c>
      <c r="F31" s="575">
        <v>622</v>
      </c>
      <c r="G31" s="535"/>
      <c r="H31" s="536"/>
      <c r="I31" s="535"/>
      <c r="J31" s="395">
        <f t="shared" si="0"/>
        <v>622</v>
      </c>
      <c r="K31" s="448">
        <f t="shared" si="2"/>
        <v>9.5267269107060812</v>
      </c>
      <c r="L31" s="523"/>
      <c r="M31" s="538"/>
      <c r="N31" s="449"/>
      <c r="O31" s="450"/>
    </row>
    <row r="32" spans="1:15" x14ac:dyDescent="0.2">
      <c r="A32" s="398" t="s">
        <v>774</v>
      </c>
      <c r="B32" s="562">
        <v>521</v>
      </c>
      <c r="C32" s="533">
        <v>0</v>
      </c>
      <c r="D32" s="574">
        <v>24159</v>
      </c>
      <c r="E32" s="574">
        <v>24159</v>
      </c>
      <c r="F32" s="575">
        <v>4227</v>
      </c>
      <c r="G32" s="535"/>
      <c r="H32" s="536"/>
      <c r="I32" s="535"/>
      <c r="J32" s="395">
        <f t="shared" si="0"/>
        <v>4227</v>
      </c>
      <c r="K32" s="448">
        <f t="shared" si="2"/>
        <v>17.496585123556439</v>
      </c>
      <c r="L32" s="523"/>
      <c r="M32" s="538"/>
      <c r="N32" s="449"/>
      <c r="O32" s="450"/>
    </row>
    <row r="33" spans="1:15" x14ac:dyDescent="0.2">
      <c r="A33" s="398" t="s">
        <v>775</v>
      </c>
      <c r="B33" s="562" t="s">
        <v>776</v>
      </c>
      <c r="C33" s="533">
        <v>0</v>
      </c>
      <c r="D33" s="574">
        <v>10019</v>
      </c>
      <c r="E33" s="574">
        <v>10019</v>
      </c>
      <c r="F33" s="575">
        <v>1681</v>
      </c>
      <c r="G33" s="535"/>
      <c r="H33" s="536"/>
      <c r="I33" s="535"/>
      <c r="J33" s="395">
        <f t="shared" si="0"/>
        <v>1681</v>
      </c>
      <c r="K33" s="448">
        <f t="shared" si="2"/>
        <v>16.778121569018865</v>
      </c>
      <c r="L33" s="523"/>
      <c r="M33" s="538"/>
      <c r="N33" s="449"/>
      <c r="O33" s="450"/>
    </row>
    <row r="34" spans="1:15" x14ac:dyDescent="0.2">
      <c r="A34" s="398" t="s">
        <v>777</v>
      </c>
      <c r="B34" s="562">
        <v>557</v>
      </c>
      <c r="C34" s="533">
        <v>0</v>
      </c>
      <c r="D34" s="574">
        <v>0</v>
      </c>
      <c r="E34" s="574">
        <v>0</v>
      </c>
      <c r="F34" s="575">
        <v>0</v>
      </c>
      <c r="G34" s="535"/>
      <c r="H34" s="536"/>
      <c r="I34" s="535"/>
      <c r="J34" s="395">
        <f t="shared" si="0"/>
        <v>0</v>
      </c>
      <c r="K34" s="448" t="str">
        <f t="shared" si="2"/>
        <v>x</v>
      </c>
      <c r="L34" s="523"/>
      <c r="M34" s="538"/>
      <c r="N34" s="449"/>
      <c r="O34" s="450"/>
    </row>
    <row r="35" spans="1:15" x14ac:dyDescent="0.2">
      <c r="A35" s="398" t="s">
        <v>778</v>
      </c>
      <c r="B35" s="562">
        <v>551</v>
      </c>
      <c r="C35" s="533">
        <v>0</v>
      </c>
      <c r="D35" s="574">
        <v>4384</v>
      </c>
      <c r="E35" s="574">
        <v>4384</v>
      </c>
      <c r="F35" s="575">
        <v>55</v>
      </c>
      <c r="G35" s="535"/>
      <c r="H35" s="536"/>
      <c r="I35" s="535"/>
      <c r="J35" s="395">
        <f t="shared" si="0"/>
        <v>55</v>
      </c>
      <c r="K35" s="448">
        <f t="shared" si="2"/>
        <v>1.2545620437956204</v>
      </c>
      <c r="L35" s="523"/>
      <c r="M35" s="538"/>
      <c r="N35" s="449"/>
      <c r="O35" s="450"/>
    </row>
    <row r="36" spans="1:15" ht="13.5" thickBot="1" x14ac:dyDescent="0.25">
      <c r="A36" s="364" t="s">
        <v>779</v>
      </c>
      <c r="B36" s="576" t="s">
        <v>780</v>
      </c>
      <c r="C36" s="577">
        <v>0</v>
      </c>
      <c r="D36" s="578">
        <v>782</v>
      </c>
      <c r="E36" s="578">
        <v>782</v>
      </c>
      <c r="F36" s="579">
        <v>83</v>
      </c>
      <c r="G36" s="520"/>
      <c r="H36" s="542"/>
      <c r="I36" s="535"/>
      <c r="J36" s="458">
        <f t="shared" si="0"/>
        <v>83</v>
      </c>
      <c r="K36" s="459">
        <f t="shared" si="2"/>
        <v>10.613810741687979</v>
      </c>
      <c r="L36" s="523"/>
      <c r="M36" s="531"/>
      <c r="N36" s="473"/>
      <c r="O36" s="474"/>
    </row>
    <row r="37" spans="1:15" ht="13.5" thickBot="1" x14ac:dyDescent="0.25">
      <c r="A37" s="412" t="s">
        <v>781</v>
      </c>
      <c r="B37" s="475"/>
      <c r="C37" s="419">
        <f t="shared" ref="C37:I37" si="3">SUM(C27:C36)</f>
        <v>0</v>
      </c>
      <c r="D37" s="580">
        <f t="shared" si="3"/>
        <v>66682</v>
      </c>
      <c r="E37" s="580">
        <f t="shared" si="3"/>
        <v>66682</v>
      </c>
      <c r="F37" s="420">
        <f t="shared" si="3"/>
        <v>8059</v>
      </c>
      <c r="G37" s="476">
        <f t="shared" si="3"/>
        <v>0</v>
      </c>
      <c r="H37" s="415">
        <f t="shared" si="3"/>
        <v>0</v>
      </c>
      <c r="I37" s="476">
        <f t="shared" si="3"/>
        <v>0</v>
      </c>
      <c r="J37" s="419">
        <f t="shared" si="0"/>
        <v>8059</v>
      </c>
      <c r="K37" s="477">
        <f t="shared" si="2"/>
        <v>12.085720284334602</v>
      </c>
      <c r="L37" s="523"/>
      <c r="M37" s="478">
        <f>SUM(M27:M36)</f>
        <v>0</v>
      </c>
      <c r="N37" s="479">
        <f>SUM(N27:N36)</f>
        <v>0</v>
      </c>
      <c r="O37" s="478">
        <f>SUM(O27:O36)</f>
        <v>0</v>
      </c>
    </row>
    <row r="38" spans="1:15" x14ac:dyDescent="0.2">
      <c r="A38" s="388" t="s">
        <v>782</v>
      </c>
      <c r="B38" s="556">
        <v>601</v>
      </c>
      <c r="C38" s="581">
        <v>0</v>
      </c>
      <c r="D38" s="572">
        <v>1236</v>
      </c>
      <c r="E38" s="572">
        <v>1236</v>
      </c>
      <c r="F38" s="582">
        <v>61</v>
      </c>
      <c r="G38" s="551"/>
      <c r="H38" s="550"/>
      <c r="I38" s="535"/>
      <c r="J38" s="441">
        <f t="shared" si="0"/>
        <v>61</v>
      </c>
      <c r="K38" s="442">
        <f t="shared" si="2"/>
        <v>4.9352750809061483</v>
      </c>
      <c r="L38" s="523"/>
      <c r="M38" s="552"/>
      <c r="N38" s="465"/>
      <c r="O38" s="466"/>
    </row>
    <row r="39" spans="1:15" x14ac:dyDescent="0.2">
      <c r="A39" s="398" t="s">
        <v>783</v>
      </c>
      <c r="B39" s="562">
        <v>602</v>
      </c>
      <c r="C39" s="533">
        <v>0</v>
      </c>
      <c r="D39" s="574">
        <v>616</v>
      </c>
      <c r="E39" s="574">
        <v>616</v>
      </c>
      <c r="F39" s="575">
        <v>291</v>
      </c>
      <c r="G39" s="535"/>
      <c r="H39" s="536"/>
      <c r="I39" s="535"/>
      <c r="J39" s="395">
        <f t="shared" si="0"/>
        <v>291</v>
      </c>
      <c r="K39" s="448">
        <f t="shared" si="2"/>
        <v>47.240259740259738</v>
      </c>
      <c r="L39" s="523"/>
      <c r="M39" s="538"/>
      <c r="N39" s="449"/>
      <c r="O39" s="450"/>
    </row>
    <row r="40" spans="1:15" x14ac:dyDescent="0.2">
      <c r="A40" s="398" t="s">
        <v>784</v>
      </c>
      <c r="B40" s="562">
        <v>604</v>
      </c>
      <c r="C40" s="533">
        <v>0</v>
      </c>
      <c r="D40" s="574">
        <v>0</v>
      </c>
      <c r="E40" s="574">
        <v>0</v>
      </c>
      <c r="F40" s="575">
        <v>0</v>
      </c>
      <c r="G40" s="535"/>
      <c r="H40" s="536"/>
      <c r="I40" s="535"/>
      <c r="J40" s="395">
        <f t="shared" si="0"/>
        <v>0</v>
      </c>
      <c r="K40" s="448" t="str">
        <f t="shared" si="2"/>
        <v>x</v>
      </c>
      <c r="L40" s="523"/>
      <c r="M40" s="538"/>
      <c r="N40" s="449"/>
      <c r="O40" s="450"/>
    </row>
    <row r="41" spans="1:15" x14ac:dyDescent="0.2">
      <c r="A41" s="398" t="s">
        <v>785</v>
      </c>
      <c r="B41" s="562" t="s">
        <v>786</v>
      </c>
      <c r="C41" s="533">
        <v>0</v>
      </c>
      <c r="D41" s="574">
        <v>64185</v>
      </c>
      <c r="E41" s="574">
        <v>64185</v>
      </c>
      <c r="F41" s="575">
        <v>7759</v>
      </c>
      <c r="G41" s="535"/>
      <c r="H41" s="536"/>
      <c r="I41" s="535"/>
      <c r="J41" s="395">
        <f t="shared" si="0"/>
        <v>7759</v>
      </c>
      <c r="K41" s="448">
        <f t="shared" si="2"/>
        <v>12.088494196463348</v>
      </c>
      <c r="L41" s="523"/>
      <c r="M41" s="538"/>
      <c r="N41" s="449"/>
      <c r="O41" s="450"/>
    </row>
    <row r="42" spans="1:15" ht="13.5" thickBot="1" x14ac:dyDescent="0.25">
      <c r="A42" s="364" t="s">
        <v>787</v>
      </c>
      <c r="B42" s="576" t="s">
        <v>788</v>
      </c>
      <c r="C42" s="540">
        <v>0</v>
      </c>
      <c r="D42" s="578">
        <v>658</v>
      </c>
      <c r="E42" s="578">
        <v>658</v>
      </c>
      <c r="F42" s="579">
        <v>4</v>
      </c>
      <c r="G42" s="520"/>
      <c r="H42" s="542"/>
      <c r="I42" s="535"/>
      <c r="J42" s="458">
        <f t="shared" si="0"/>
        <v>4</v>
      </c>
      <c r="K42" s="459">
        <f t="shared" si="2"/>
        <v>0.60790273556231</v>
      </c>
      <c r="L42" s="523"/>
      <c r="M42" s="531"/>
      <c r="N42" s="473"/>
      <c r="O42" s="474"/>
    </row>
    <row r="43" spans="1:15" ht="13.5" thickBot="1" x14ac:dyDescent="0.25">
      <c r="A43" s="412" t="s">
        <v>789</v>
      </c>
      <c r="B43" s="475" t="s">
        <v>747</v>
      </c>
      <c r="C43" s="419">
        <f t="shared" ref="C43:I43" si="4">SUM(C38:C42)</f>
        <v>0</v>
      </c>
      <c r="D43" s="580">
        <f t="shared" si="4"/>
        <v>66695</v>
      </c>
      <c r="E43" s="580">
        <f t="shared" si="4"/>
        <v>66695</v>
      </c>
      <c r="F43" s="420">
        <f t="shared" si="4"/>
        <v>8115</v>
      </c>
      <c r="G43" s="476">
        <f t="shared" si="4"/>
        <v>0</v>
      </c>
      <c r="H43" s="415">
        <f t="shared" si="4"/>
        <v>0</v>
      </c>
      <c r="I43" s="482">
        <f t="shared" si="4"/>
        <v>0</v>
      </c>
      <c r="J43" s="419">
        <f t="shared" si="0"/>
        <v>8115</v>
      </c>
      <c r="K43" s="464">
        <f t="shared" si="2"/>
        <v>12.16732888522378</v>
      </c>
      <c r="L43" s="523"/>
      <c r="M43" s="478">
        <f>SUM(M38:M42)</f>
        <v>0</v>
      </c>
      <c r="N43" s="479">
        <f>SUM(N38:N42)</f>
        <v>0</v>
      </c>
      <c r="O43" s="478">
        <f>SUM(O38:O42)</f>
        <v>0</v>
      </c>
    </row>
    <row r="44" spans="1:15" s="593" customFormat="1" ht="13.5" thickBot="1" x14ac:dyDescent="0.25">
      <c r="A44" s="583"/>
      <c r="B44" s="584"/>
      <c r="C44" s="540"/>
      <c r="D44" s="585"/>
      <c r="E44" s="585"/>
      <c r="F44" s="586"/>
      <c r="G44" s="549"/>
      <c r="H44" s="587"/>
      <c r="I44" s="549"/>
      <c r="J44" s="588"/>
      <c r="K44" s="589"/>
      <c r="L44" s="590"/>
      <c r="M44" s="591"/>
      <c r="N44" s="592"/>
      <c r="O44" s="592"/>
    </row>
    <row r="45" spans="1:15" ht="13.5" thickBot="1" x14ac:dyDescent="0.25">
      <c r="A45" s="491" t="s">
        <v>790</v>
      </c>
      <c r="B45" s="475" t="s">
        <v>747</v>
      </c>
      <c r="C45" s="420">
        <f t="shared" ref="C45:I45" si="5">C43-C41</f>
        <v>0</v>
      </c>
      <c r="D45" s="419">
        <f t="shared" si="5"/>
        <v>2510</v>
      </c>
      <c r="E45" s="419">
        <f t="shared" si="5"/>
        <v>2510</v>
      </c>
      <c r="F45" s="420">
        <f t="shared" si="5"/>
        <v>356</v>
      </c>
      <c r="G45" s="492">
        <f t="shared" si="5"/>
        <v>0</v>
      </c>
      <c r="H45" s="420">
        <f t="shared" si="5"/>
        <v>0</v>
      </c>
      <c r="I45" s="492">
        <f t="shared" si="5"/>
        <v>0</v>
      </c>
      <c r="J45" s="441">
        <f t="shared" si="0"/>
        <v>356</v>
      </c>
      <c r="K45" s="442">
        <f t="shared" si="2"/>
        <v>14.183266932270916</v>
      </c>
      <c r="L45" s="523"/>
      <c r="M45" s="493">
        <f>M43-M41</f>
        <v>0</v>
      </c>
      <c r="N45" s="494">
        <f>N43-N41</f>
        <v>0</v>
      </c>
      <c r="O45" s="493">
        <f>O43-O41</f>
        <v>0</v>
      </c>
    </row>
    <row r="46" spans="1:15" ht="13.5" thickBot="1" x14ac:dyDescent="0.25">
      <c r="A46" s="412" t="s">
        <v>791</v>
      </c>
      <c r="B46" s="475" t="s">
        <v>747</v>
      </c>
      <c r="C46" s="420">
        <f t="shared" ref="C46:I46" si="6">C43-C37</f>
        <v>0</v>
      </c>
      <c r="D46" s="419">
        <f t="shared" si="6"/>
        <v>13</v>
      </c>
      <c r="E46" s="419">
        <f t="shared" si="6"/>
        <v>13</v>
      </c>
      <c r="F46" s="420">
        <f t="shared" si="6"/>
        <v>56</v>
      </c>
      <c r="G46" s="492">
        <f t="shared" si="6"/>
        <v>0</v>
      </c>
      <c r="H46" s="420">
        <f t="shared" si="6"/>
        <v>0</v>
      </c>
      <c r="I46" s="492">
        <f t="shared" si="6"/>
        <v>0</v>
      </c>
      <c r="J46" s="441">
        <f t="shared" si="0"/>
        <v>56</v>
      </c>
      <c r="K46" s="442">
        <f t="shared" si="2"/>
        <v>430.76923076923077</v>
      </c>
      <c r="L46" s="523"/>
      <c r="M46" s="493">
        <f>M43-M37</f>
        <v>0</v>
      </c>
      <c r="N46" s="494">
        <f>N43-N37</f>
        <v>0</v>
      </c>
      <c r="O46" s="493">
        <f>O43-O37</f>
        <v>0</v>
      </c>
    </row>
    <row r="47" spans="1:15" ht="13.5" thickBot="1" x14ac:dyDescent="0.25">
      <c r="A47" s="495" t="s">
        <v>792</v>
      </c>
      <c r="B47" s="496" t="s">
        <v>747</v>
      </c>
      <c r="C47" s="420">
        <f t="shared" ref="C47:I47" si="7">C46-C41</f>
        <v>0</v>
      </c>
      <c r="D47" s="419">
        <f t="shared" si="7"/>
        <v>-64172</v>
      </c>
      <c r="E47" s="419">
        <f t="shared" si="7"/>
        <v>-64172</v>
      </c>
      <c r="F47" s="420">
        <f t="shared" si="7"/>
        <v>-7703</v>
      </c>
      <c r="G47" s="492">
        <f t="shared" si="7"/>
        <v>0</v>
      </c>
      <c r="H47" s="420">
        <f t="shared" si="7"/>
        <v>0</v>
      </c>
      <c r="I47" s="492">
        <f t="shared" si="7"/>
        <v>0</v>
      </c>
      <c r="J47" s="419">
        <f t="shared" si="0"/>
        <v>-7703</v>
      </c>
      <c r="K47" s="442">
        <f t="shared" si="2"/>
        <v>12.003677616405909</v>
      </c>
      <c r="L47" s="523"/>
      <c r="M47" s="493">
        <f>M46-M41</f>
        <v>0</v>
      </c>
      <c r="N47" s="494">
        <f>N46-N41</f>
        <v>0</v>
      </c>
      <c r="O47" s="493">
        <f>O46-O41</f>
        <v>0</v>
      </c>
    </row>
    <row r="50" spans="1:10" ht="14.25" x14ac:dyDescent="0.2">
      <c r="A50" s="594" t="s">
        <v>793</v>
      </c>
    </row>
    <row r="51" spans="1:10" s="511" customFormat="1" ht="14.25" x14ac:dyDescent="0.2">
      <c r="A51" s="595" t="s">
        <v>794</v>
      </c>
      <c r="B51" s="596"/>
      <c r="E51" s="503"/>
      <c r="F51" s="503"/>
      <c r="G51" s="503"/>
      <c r="H51" s="503"/>
      <c r="I51" s="503"/>
      <c r="J51" s="503"/>
    </row>
    <row r="52" spans="1:10" s="511" customFormat="1" ht="14.25" x14ac:dyDescent="0.2">
      <c r="A52" s="499" t="s">
        <v>795</v>
      </c>
      <c r="B52" s="596"/>
      <c r="E52" s="503"/>
      <c r="F52" s="503"/>
      <c r="G52" s="503"/>
      <c r="H52" s="503"/>
      <c r="I52" s="503"/>
      <c r="J52" s="503"/>
    </row>
    <row r="53" spans="1:10" s="501" customFormat="1" ht="14.25" x14ac:dyDescent="0.2">
      <c r="A53" s="499" t="s">
        <v>796</v>
      </c>
      <c r="B53" s="500"/>
      <c r="E53" s="502"/>
      <c r="F53" s="502"/>
      <c r="G53" s="502"/>
      <c r="H53" s="502"/>
      <c r="I53" s="502"/>
      <c r="J53" s="502"/>
    </row>
    <row r="56" spans="1:10" x14ac:dyDescent="0.2">
      <c r="A56" s="336" t="s">
        <v>812</v>
      </c>
    </row>
    <row r="58" spans="1:10" x14ac:dyDescent="0.2">
      <c r="A58" s="336" t="s">
        <v>813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activeCell="V1" sqref="V1"/>
    </sheetView>
  </sheetViews>
  <sheetFormatPr defaultColWidth="8.85546875" defaultRowHeight="12.75" x14ac:dyDescent="0.2"/>
  <cols>
    <col min="1" max="1" width="37.85546875" style="336" customWidth="1"/>
    <col min="2" max="2" width="7.140625" style="337" customWidth="1"/>
    <col min="3" max="4" width="11.5703125" style="335" customWidth="1"/>
    <col min="5" max="5" width="11.5703125" style="338" customWidth="1"/>
    <col min="6" max="6" width="11.42578125" style="338" customWidth="1"/>
    <col min="7" max="7" width="9.85546875" style="338" customWidth="1"/>
    <col min="8" max="10" width="9.140625" style="338" customWidth="1"/>
    <col min="11" max="11" width="12" style="335" customWidth="1"/>
    <col min="12" max="12" width="8.85546875" style="335"/>
    <col min="13" max="13" width="11.85546875" style="335" customWidth="1"/>
    <col min="14" max="14" width="12.5703125" style="335" customWidth="1"/>
    <col min="15" max="15" width="11.85546875" style="335" customWidth="1"/>
    <col min="16" max="16" width="12" style="335" customWidth="1"/>
    <col min="17" max="16384" width="8.85546875" style="335"/>
  </cols>
  <sheetData>
    <row r="1" spans="1:16" ht="23.25" x14ac:dyDescent="0.35">
      <c r="A1" s="615"/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334"/>
    </row>
    <row r="2" spans="1:16" x14ac:dyDescent="0.2">
      <c r="O2" s="339"/>
    </row>
    <row r="3" spans="1:16" ht="18.75" x14ac:dyDescent="0.3">
      <c r="A3" s="340" t="s">
        <v>723</v>
      </c>
      <c r="F3" s="341"/>
      <c r="G3" s="341"/>
    </row>
    <row r="4" spans="1:16" ht="18" x14ac:dyDescent="0.25">
      <c r="A4" s="342"/>
      <c r="F4" s="341"/>
      <c r="G4" s="341"/>
    </row>
    <row r="5" spans="1:16" x14ac:dyDescent="0.2">
      <c r="A5" s="343"/>
      <c r="F5" s="341"/>
      <c r="G5" s="341"/>
    </row>
    <row r="6" spans="1:16" ht="13.5" thickBot="1" x14ac:dyDescent="0.25">
      <c r="F6" s="341"/>
      <c r="G6" s="341"/>
    </row>
    <row r="7" spans="1:16" ht="18.75" thickBot="1" x14ac:dyDescent="0.3">
      <c r="A7" s="344" t="s">
        <v>724</v>
      </c>
      <c r="B7" s="345"/>
      <c r="C7" s="617" t="s">
        <v>814</v>
      </c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9"/>
    </row>
    <row r="8" spans="1:16" ht="13.5" thickBot="1" x14ac:dyDescent="0.25">
      <c r="A8" s="343" t="s">
        <v>726</v>
      </c>
      <c r="F8" s="341"/>
      <c r="G8" s="341"/>
    </row>
    <row r="9" spans="1:16" ht="13.5" thickBot="1" x14ac:dyDescent="0.25">
      <c r="A9" s="346"/>
      <c r="B9" s="347"/>
      <c r="C9" s="348" t="s">
        <v>0</v>
      </c>
      <c r="D9" s="349" t="s">
        <v>727</v>
      </c>
      <c r="E9" s="350" t="s">
        <v>728</v>
      </c>
      <c r="F9" s="620" t="s">
        <v>729</v>
      </c>
      <c r="G9" s="621"/>
      <c r="H9" s="621"/>
      <c r="I9" s="622"/>
      <c r="J9" s="351" t="s">
        <v>730</v>
      </c>
      <c r="K9" s="352" t="s">
        <v>731</v>
      </c>
      <c r="M9" s="347" t="s">
        <v>732</v>
      </c>
      <c r="N9" s="347" t="s">
        <v>733</v>
      </c>
      <c r="O9" s="347" t="s">
        <v>732</v>
      </c>
    </row>
    <row r="10" spans="1:16" ht="13.5" thickBot="1" x14ac:dyDescent="0.25">
      <c r="A10" s="353" t="s">
        <v>734</v>
      </c>
      <c r="B10" s="354" t="s">
        <v>735</v>
      </c>
      <c r="C10" s="355" t="s">
        <v>736</v>
      </c>
      <c r="D10" s="356">
        <v>2024</v>
      </c>
      <c r="E10" s="357">
        <v>2024</v>
      </c>
      <c r="F10" s="358" t="s">
        <v>737</v>
      </c>
      <c r="G10" s="359" t="s">
        <v>738</v>
      </c>
      <c r="H10" s="359" t="s">
        <v>739</v>
      </c>
      <c r="I10" s="360" t="s">
        <v>740</v>
      </c>
      <c r="J10" s="361" t="s">
        <v>741</v>
      </c>
      <c r="K10" s="362" t="s">
        <v>742</v>
      </c>
      <c r="M10" s="363" t="s">
        <v>743</v>
      </c>
      <c r="N10" s="354" t="s">
        <v>744</v>
      </c>
      <c r="O10" s="354" t="s">
        <v>745</v>
      </c>
    </row>
    <row r="11" spans="1:16" x14ac:dyDescent="0.2">
      <c r="A11" s="364" t="s">
        <v>746</v>
      </c>
      <c r="B11" s="365"/>
      <c r="C11" s="366">
        <v>18</v>
      </c>
      <c r="D11" s="367">
        <v>19</v>
      </c>
      <c r="E11" s="367">
        <v>20</v>
      </c>
      <c r="F11" s="368">
        <v>20</v>
      </c>
      <c r="G11" s="369"/>
      <c r="H11" s="370"/>
      <c r="I11" s="371"/>
      <c r="J11" s="372" t="s">
        <v>747</v>
      </c>
      <c r="K11" s="373" t="s">
        <v>747</v>
      </c>
      <c r="L11" s="374"/>
      <c r="M11" s="375"/>
      <c r="N11" s="376"/>
      <c r="O11" s="376"/>
    </row>
    <row r="12" spans="1:16" ht="13.5" thickBot="1" x14ac:dyDescent="0.25">
      <c r="A12" s="377" t="s">
        <v>748</v>
      </c>
      <c r="B12" s="378"/>
      <c r="C12" s="379">
        <v>17.23</v>
      </c>
      <c r="D12" s="380">
        <v>17.45</v>
      </c>
      <c r="E12" s="380">
        <v>18.72</v>
      </c>
      <c r="F12" s="381">
        <v>18.72</v>
      </c>
      <c r="G12" s="382"/>
      <c r="H12" s="383"/>
      <c r="I12" s="382"/>
      <c r="J12" s="384"/>
      <c r="K12" s="385" t="s">
        <v>747</v>
      </c>
      <c r="L12" s="374"/>
      <c r="M12" s="386"/>
      <c r="N12" s="387"/>
      <c r="O12" s="387"/>
    </row>
    <row r="13" spans="1:16" x14ac:dyDescent="0.2">
      <c r="A13" s="388" t="s">
        <v>749</v>
      </c>
      <c r="B13" s="389" t="s">
        <v>750</v>
      </c>
      <c r="C13" s="390">
        <v>4698</v>
      </c>
      <c r="D13" s="391" t="s">
        <v>747</v>
      </c>
      <c r="E13" s="391" t="s">
        <v>747</v>
      </c>
      <c r="F13" s="392">
        <v>4698</v>
      </c>
      <c r="G13" s="393"/>
      <c r="H13" s="394"/>
      <c r="I13" s="393"/>
      <c r="J13" s="395" t="s">
        <v>747</v>
      </c>
      <c r="K13" s="396" t="s">
        <v>747</v>
      </c>
      <c r="L13" s="374"/>
      <c r="M13" s="375"/>
      <c r="N13" s="397"/>
      <c r="O13" s="397"/>
    </row>
    <row r="14" spans="1:16" x14ac:dyDescent="0.2">
      <c r="A14" s="398" t="s">
        <v>751</v>
      </c>
      <c r="B14" s="389" t="s">
        <v>752</v>
      </c>
      <c r="C14" s="390">
        <v>4233</v>
      </c>
      <c r="D14" s="399" t="s">
        <v>747</v>
      </c>
      <c r="E14" s="399" t="s">
        <v>747</v>
      </c>
      <c r="F14" s="400">
        <v>4249</v>
      </c>
      <c r="G14" s="393"/>
      <c r="H14" s="394"/>
      <c r="I14" s="393"/>
      <c r="J14" s="395" t="s">
        <v>747</v>
      </c>
      <c r="K14" s="396" t="s">
        <v>747</v>
      </c>
      <c r="L14" s="374"/>
      <c r="M14" s="401"/>
      <c r="N14" s="397"/>
      <c r="O14" s="397"/>
    </row>
    <row r="15" spans="1:16" x14ac:dyDescent="0.2">
      <c r="A15" s="398" t="s">
        <v>753</v>
      </c>
      <c r="B15" s="389" t="s">
        <v>754</v>
      </c>
      <c r="C15" s="390">
        <v>31</v>
      </c>
      <c r="D15" s="399" t="s">
        <v>747</v>
      </c>
      <c r="E15" s="399" t="s">
        <v>747</v>
      </c>
      <c r="F15" s="400"/>
      <c r="G15" s="393"/>
      <c r="H15" s="394"/>
      <c r="I15" s="393"/>
      <c r="J15" s="395" t="s">
        <v>747</v>
      </c>
      <c r="K15" s="396" t="s">
        <v>747</v>
      </c>
      <c r="L15" s="374"/>
      <c r="M15" s="401"/>
      <c r="N15" s="397"/>
      <c r="O15" s="397"/>
    </row>
    <row r="16" spans="1:16" x14ac:dyDescent="0.2">
      <c r="A16" s="398" t="s">
        <v>755</v>
      </c>
      <c r="B16" s="389" t="s">
        <v>747</v>
      </c>
      <c r="C16" s="390">
        <v>628</v>
      </c>
      <c r="D16" s="399" t="s">
        <v>747</v>
      </c>
      <c r="E16" s="399" t="s">
        <v>747</v>
      </c>
      <c r="F16" s="400">
        <v>2402</v>
      </c>
      <c r="G16" s="393"/>
      <c r="H16" s="394"/>
      <c r="I16" s="393"/>
      <c r="J16" s="395" t="s">
        <v>747</v>
      </c>
      <c r="K16" s="396" t="s">
        <v>747</v>
      </c>
      <c r="L16" s="374"/>
      <c r="M16" s="401"/>
      <c r="N16" s="397"/>
      <c r="O16" s="397"/>
    </row>
    <row r="17" spans="1:15" ht="13.5" thickBot="1" x14ac:dyDescent="0.25">
      <c r="A17" s="364" t="s">
        <v>756</v>
      </c>
      <c r="B17" s="402" t="s">
        <v>757</v>
      </c>
      <c r="C17" s="403">
        <v>2489</v>
      </c>
      <c r="D17" s="404" t="s">
        <v>747</v>
      </c>
      <c r="E17" s="404" t="s">
        <v>747</v>
      </c>
      <c r="F17" s="405">
        <v>1459</v>
      </c>
      <c r="G17" s="369"/>
      <c r="H17" s="406"/>
      <c r="I17" s="407"/>
      <c r="J17" s="408" t="s">
        <v>747</v>
      </c>
      <c r="K17" s="409" t="s">
        <v>747</v>
      </c>
      <c r="L17" s="374"/>
      <c r="M17" s="410"/>
      <c r="N17" s="411"/>
      <c r="O17" s="411"/>
    </row>
    <row r="18" spans="1:15" ht="13.5" thickBot="1" x14ac:dyDescent="0.25">
      <c r="A18" s="412" t="s">
        <v>758</v>
      </c>
      <c r="B18" s="413"/>
      <c r="C18" s="414">
        <f>C13-C14+C15+C16+C17</f>
        <v>3613</v>
      </c>
      <c r="D18" s="414" t="s">
        <v>747</v>
      </c>
      <c r="E18" s="414" t="s">
        <v>747</v>
      </c>
      <c r="F18" s="415">
        <f>F13-F14+F15+F16+F17</f>
        <v>4310</v>
      </c>
      <c r="G18" s="416"/>
      <c r="H18" s="417"/>
      <c r="I18" s="418"/>
      <c r="J18" s="419" t="s">
        <v>747</v>
      </c>
      <c r="K18" s="420" t="s">
        <v>747</v>
      </c>
      <c r="L18" s="374"/>
      <c r="M18" s="421"/>
      <c r="N18" s="422"/>
      <c r="O18" s="422"/>
    </row>
    <row r="19" spans="1:15" x14ac:dyDescent="0.2">
      <c r="A19" s="364" t="s">
        <v>759</v>
      </c>
      <c r="B19" s="423" t="s">
        <v>760</v>
      </c>
      <c r="C19" s="424">
        <v>465</v>
      </c>
      <c r="D19" s="391" t="s">
        <v>747</v>
      </c>
      <c r="E19" s="391" t="s">
        <v>747</v>
      </c>
      <c r="F19" s="405"/>
      <c r="G19" s="369"/>
      <c r="H19" s="425"/>
      <c r="I19" s="426"/>
      <c r="J19" s="408" t="s">
        <v>747</v>
      </c>
      <c r="K19" s="409" t="s">
        <v>747</v>
      </c>
      <c r="L19" s="374"/>
      <c r="M19" s="427"/>
      <c r="N19" s="411"/>
      <c r="O19" s="411"/>
    </row>
    <row r="20" spans="1:15" x14ac:dyDescent="0.2">
      <c r="A20" s="398" t="s">
        <v>761</v>
      </c>
      <c r="B20" s="389" t="s">
        <v>762</v>
      </c>
      <c r="C20" s="428">
        <v>1229</v>
      </c>
      <c r="D20" s="399" t="s">
        <v>747</v>
      </c>
      <c r="E20" s="399" t="s">
        <v>747</v>
      </c>
      <c r="F20" s="400"/>
      <c r="G20" s="393"/>
      <c r="H20" s="394"/>
      <c r="I20" s="393"/>
      <c r="J20" s="395" t="s">
        <v>747</v>
      </c>
      <c r="K20" s="396" t="s">
        <v>747</v>
      </c>
      <c r="L20" s="374"/>
      <c r="M20" s="401"/>
      <c r="N20" s="397"/>
      <c r="O20" s="397"/>
    </row>
    <row r="21" spans="1:15" x14ac:dyDescent="0.2">
      <c r="A21" s="398" t="s">
        <v>763</v>
      </c>
      <c r="B21" s="389" t="s">
        <v>747</v>
      </c>
      <c r="C21" s="428"/>
      <c r="D21" s="399" t="s">
        <v>747</v>
      </c>
      <c r="E21" s="399" t="s">
        <v>747</v>
      </c>
      <c r="F21" s="400"/>
      <c r="G21" s="393"/>
      <c r="H21" s="394"/>
      <c r="I21" s="393"/>
      <c r="J21" s="395" t="s">
        <v>747</v>
      </c>
      <c r="K21" s="396" t="s">
        <v>747</v>
      </c>
      <c r="L21" s="374"/>
      <c r="M21" s="401"/>
      <c r="N21" s="397"/>
      <c r="O21" s="397"/>
    </row>
    <row r="22" spans="1:15" x14ac:dyDescent="0.2">
      <c r="A22" s="398" t="s">
        <v>764</v>
      </c>
      <c r="B22" s="389" t="s">
        <v>747</v>
      </c>
      <c r="C22" s="428">
        <v>1717</v>
      </c>
      <c r="D22" s="399" t="s">
        <v>747</v>
      </c>
      <c r="E22" s="399" t="s">
        <v>747</v>
      </c>
      <c r="F22" s="400"/>
      <c r="G22" s="393"/>
      <c r="H22" s="394"/>
      <c r="I22" s="393"/>
      <c r="J22" s="395" t="s">
        <v>747</v>
      </c>
      <c r="K22" s="396" t="s">
        <v>747</v>
      </c>
      <c r="L22" s="374"/>
      <c r="M22" s="401"/>
      <c r="N22" s="397"/>
      <c r="O22" s="397"/>
    </row>
    <row r="23" spans="1:15" ht="13.5" thickBot="1" x14ac:dyDescent="0.25">
      <c r="A23" s="377" t="s">
        <v>765</v>
      </c>
      <c r="B23" s="429" t="s">
        <v>747</v>
      </c>
      <c r="C23" s="428"/>
      <c r="D23" s="404" t="s">
        <v>747</v>
      </c>
      <c r="E23" s="404" t="s">
        <v>747</v>
      </c>
      <c r="F23" s="430"/>
      <c r="G23" s="407"/>
      <c r="H23" s="406"/>
      <c r="I23" s="407"/>
      <c r="J23" s="431" t="s">
        <v>747</v>
      </c>
      <c r="K23" s="432" t="s">
        <v>747</v>
      </c>
      <c r="L23" s="374"/>
      <c r="M23" s="386"/>
      <c r="N23" s="433"/>
      <c r="O23" s="433"/>
    </row>
    <row r="24" spans="1:15" x14ac:dyDescent="0.2">
      <c r="A24" s="434" t="s">
        <v>766</v>
      </c>
      <c r="B24" s="435" t="s">
        <v>747</v>
      </c>
      <c r="C24" s="436">
        <v>12172</v>
      </c>
      <c r="D24" s="437">
        <v>10972</v>
      </c>
      <c r="E24" s="437">
        <v>11319</v>
      </c>
      <c r="F24" s="438">
        <v>2723</v>
      </c>
      <c r="G24" s="439"/>
      <c r="H24" s="440"/>
      <c r="I24" s="439"/>
      <c r="J24" s="441">
        <f t="shared" ref="J24:J47" si="0">SUM(F24:I24)</f>
        <v>2723</v>
      </c>
      <c r="K24" s="442">
        <f>IF(E24=0,"x",(J24/E24*100))</f>
        <v>24.056895485466914</v>
      </c>
      <c r="L24" s="374"/>
      <c r="M24" s="375"/>
      <c r="N24" s="443"/>
      <c r="O24" s="444"/>
    </row>
    <row r="25" spans="1:15" x14ac:dyDescent="0.2">
      <c r="A25" s="398" t="s">
        <v>767</v>
      </c>
      <c r="B25" s="445" t="s">
        <v>747</v>
      </c>
      <c r="C25" s="390"/>
      <c r="D25" s="446"/>
      <c r="E25" s="446">
        <v>0</v>
      </c>
      <c r="F25" s="447">
        <v>0</v>
      </c>
      <c r="G25" s="393"/>
      <c r="H25" s="394"/>
      <c r="I25" s="393"/>
      <c r="J25" s="395">
        <f t="shared" si="0"/>
        <v>0</v>
      </c>
      <c r="K25" s="448" t="str">
        <f>IF(E25=0,"x",(J25/E25)*100)</f>
        <v>x</v>
      </c>
      <c r="L25" s="374"/>
      <c r="M25" s="401"/>
      <c r="N25" s="449"/>
      <c r="O25" s="450"/>
    </row>
    <row r="26" spans="1:15" ht="13.5" thickBot="1" x14ac:dyDescent="0.25">
      <c r="A26" s="377" t="s">
        <v>768</v>
      </c>
      <c r="B26" s="451">
        <v>672</v>
      </c>
      <c r="C26" s="452">
        <v>2025</v>
      </c>
      <c r="D26" s="453">
        <v>1900</v>
      </c>
      <c r="E26" s="453">
        <v>1900</v>
      </c>
      <c r="F26" s="454">
        <v>475</v>
      </c>
      <c r="G26" s="455"/>
      <c r="H26" s="456"/>
      <c r="I26" s="457"/>
      <c r="J26" s="458">
        <f t="shared" si="0"/>
        <v>475</v>
      </c>
      <c r="K26" s="459">
        <f t="shared" ref="K26" si="1">IF(E26=0,"x",(J26/E26*100))</f>
        <v>25</v>
      </c>
      <c r="L26" s="374"/>
      <c r="M26" s="410"/>
      <c r="N26" s="460"/>
      <c r="O26" s="461"/>
    </row>
    <row r="27" spans="1:15" x14ac:dyDescent="0.2">
      <c r="A27" s="388" t="s">
        <v>769</v>
      </c>
      <c r="B27" s="435">
        <v>501</v>
      </c>
      <c r="C27" s="390">
        <v>599</v>
      </c>
      <c r="D27" s="462">
        <v>742</v>
      </c>
      <c r="E27" s="462">
        <v>752</v>
      </c>
      <c r="F27" s="463">
        <v>121</v>
      </c>
      <c r="G27" s="426"/>
      <c r="H27" s="425"/>
      <c r="I27" s="426"/>
      <c r="J27" s="441">
        <f t="shared" si="0"/>
        <v>121</v>
      </c>
      <c r="K27" s="464">
        <f t="shared" ref="K27:K47" si="2">IF(E27=0,"x",(J27/E27)*100)</f>
        <v>16.090425531914892</v>
      </c>
      <c r="L27" s="374"/>
      <c r="M27" s="427"/>
      <c r="N27" s="465"/>
      <c r="O27" s="466"/>
    </row>
    <row r="28" spans="1:15" x14ac:dyDescent="0.2">
      <c r="A28" s="398" t="s">
        <v>770</v>
      </c>
      <c r="B28" s="445">
        <v>502</v>
      </c>
      <c r="C28" s="390">
        <v>554</v>
      </c>
      <c r="D28" s="467">
        <v>535</v>
      </c>
      <c r="E28" s="467">
        <v>535</v>
      </c>
      <c r="F28" s="468">
        <v>176</v>
      </c>
      <c r="G28" s="393"/>
      <c r="H28" s="394"/>
      <c r="I28" s="393"/>
      <c r="J28" s="395">
        <f t="shared" si="0"/>
        <v>176</v>
      </c>
      <c r="K28" s="448">
        <f t="shared" si="2"/>
        <v>32.897196261682247</v>
      </c>
      <c r="L28" s="374"/>
      <c r="M28" s="401"/>
      <c r="N28" s="449"/>
      <c r="O28" s="450"/>
    </row>
    <row r="29" spans="1:15" x14ac:dyDescent="0.2">
      <c r="A29" s="398" t="s">
        <v>771</v>
      </c>
      <c r="B29" s="445">
        <v>504</v>
      </c>
      <c r="C29" s="390"/>
      <c r="D29" s="467"/>
      <c r="E29" s="467">
        <v>0</v>
      </c>
      <c r="F29" s="468">
        <v>0</v>
      </c>
      <c r="G29" s="393"/>
      <c r="H29" s="394"/>
      <c r="I29" s="393"/>
      <c r="J29" s="395">
        <f t="shared" si="0"/>
        <v>0</v>
      </c>
      <c r="K29" s="448" t="str">
        <f t="shared" si="2"/>
        <v>x</v>
      </c>
      <c r="L29" s="374"/>
      <c r="M29" s="401"/>
      <c r="N29" s="449"/>
      <c r="O29" s="450"/>
    </row>
    <row r="30" spans="1:15" x14ac:dyDescent="0.2">
      <c r="A30" s="398" t="s">
        <v>772</v>
      </c>
      <c r="B30" s="445">
        <v>511</v>
      </c>
      <c r="C30" s="390">
        <v>183</v>
      </c>
      <c r="D30" s="467">
        <v>430</v>
      </c>
      <c r="E30" s="467">
        <v>440</v>
      </c>
      <c r="F30" s="468">
        <v>33</v>
      </c>
      <c r="G30" s="393"/>
      <c r="H30" s="394"/>
      <c r="I30" s="393"/>
      <c r="J30" s="395">
        <f t="shared" si="0"/>
        <v>33</v>
      </c>
      <c r="K30" s="448">
        <f t="shared" si="2"/>
        <v>7.5</v>
      </c>
      <c r="L30" s="374"/>
      <c r="M30" s="401"/>
      <c r="N30" s="449"/>
      <c r="O30" s="450"/>
    </row>
    <row r="31" spans="1:15" x14ac:dyDescent="0.2">
      <c r="A31" s="398" t="s">
        <v>773</v>
      </c>
      <c r="B31" s="445">
        <v>518</v>
      </c>
      <c r="C31" s="390">
        <v>766</v>
      </c>
      <c r="D31" s="467">
        <v>786</v>
      </c>
      <c r="E31" s="467">
        <v>786</v>
      </c>
      <c r="F31" s="468">
        <v>230</v>
      </c>
      <c r="G31" s="393"/>
      <c r="H31" s="394"/>
      <c r="I31" s="393"/>
      <c r="J31" s="395">
        <f t="shared" si="0"/>
        <v>230</v>
      </c>
      <c r="K31" s="448">
        <f t="shared" si="2"/>
        <v>29.262086513994912</v>
      </c>
      <c r="L31" s="374"/>
      <c r="M31" s="401"/>
      <c r="N31" s="449"/>
      <c r="O31" s="450"/>
    </row>
    <row r="32" spans="1:15" x14ac:dyDescent="0.2">
      <c r="A32" s="398" t="s">
        <v>774</v>
      </c>
      <c r="B32" s="445">
        <v>521</v>
      </c>
      <c r="C32" s="390">
        <v>7551</v>
      </c>
      <c r="D32" s="467">
        <v>6500</v>
      </c>
      <c r="E32" s="467">
        <v>6731</v>
      </c>
      <c r="F32" s="468">
        <v>1649</v>
      </c>
      <c r="G32" s="393"/>
      <c r="H32" s="394"/>
      <c r="I32" s="393"/>
      <c r="J32" s="395">
        <f t="shared" si="0"/>
        <v>1649</v>
      </c>
      <c r="K32" s="448">
        <f t="shared" si="2"/>
        <v>24.498588619818747</v>
      </c>
      <c r="L32" s="374"/>
      <c r="M32" s="401"/>
      <c r="N32" s="449"/>
      <c r="O32" s="450"/>
    </row>
    <row r="33" spans="1:15" x14ac:dyDescent="0.2">
      <c r="A33" s="398" t="s">
        <v>775</v>
      </c>
      <c r="B33" s="445" t="s">
        <v>776</v>
      </c>
      <c r="C33" s="390">
        <v>2781</v>
      </c>
      <c r="D33" s="467">
        <v>2255</v>
      </c>
      <c r="E33" s="467">
        <v>2342</v>
      </c>
      <c r="F33" s="468">
        <v>596</v>
      </c>
      <c r="G33" s="393"/>
      <c r="H33" s="394"/>
      <c r="I33" s="393"/>
      <c r="J33" s="395">
        <f t="shared" si="0"/>
        <v>596</v>
      </c>
      <c r="K33" s="448">
        <f t="shared" si="2"/>
        <v>25.448334756618273</v>
      </c>
      <c r="L33" s="374"/>
      <c r="M33" s="401"/>
      <c r="N33" s="449"/>
      <c r="O33" s="450"/>
    </row>
    <row r="34" spans="1:15" x14ac:dyDescent="0.2">
      <c r="A34" s="398" t="s">
        <v>777</v>
      </c>
      <c r="B34" s="445">
        <v>557</v>
      </c>
      <c r="C34" s="390"/>
      <c r="D34" s="467"/>
      <c r="E34" s="467">
        <v>0</v>
      </c>
      <c r="F34" s="468">
        <v>0</v>
      </c>
      <c r="G34" s="393"/>
      <c r="H34" s="394"/>
      <c r="I34" s="393"/>
      <c r="J34" s="395">
        <f t="shared" si="0"/>
        <v>0</v>
      </c>
      <c r="K34" s="448" t="str">
        <f t="shared" si="2"/>
        <v>x</v>
      </c>
      <c r="L34" s="374"/>
      <c r="M34" s="401"/>
      <c r="N34" s="449"/>
      <c r="O34" s="450"/>
    </row>
    <row r="35" spans="1:15" x14ac:dyDescent="0.2">
      <c r="A35" s="398" t="s">
        <v>778</v>
      </c>
      <c r="B35" s="445">
        <v>551</v>
      </c>
      <c r="C35" s="390">
        <v>61</v>
      </c>
      <c r="D35" s="467">
        <v>65</v>
      </c>
      <c r="E35" s="467">
        <v>65</v>
      </c>
      <c r="F35" s="468">
        <v>16</v>
      </c>
      <c r="G35" s="393"/>
      <c r="H35" s="394"/>
      <c r="I35" s="393"/>
      <c r="J35" s="395">
        <f t="shared" si="0"/>
        <v>16</v>
      </c>
      <c r="K35" s="448">
        <f t="shared" si="2"/>
        <v>24.615384615384617</v>
      </c>
      <c r="L35" s="374"/>
      <c r="M35" s="401"/>
      <c r="N35" s="449"/>
      <c r="O35" s="450"/>
    </row>
    <row r="36" spans="1:15" ht="13.5" thickBot="1" x14ac:dyDescent="0.25">
      <c r="A36" s="364" t="s">
        <v>779</v>
      </c>
      <c r="B36" s="469" t="s">
        <v>780</v>
      </c>
      <c r="C36" s="470">
        <v>271</v>
      </c>
      <c r="D36" s="471">
        <v>266</v>
      </c>
      <c r="E36" s="471">
        <v>275</v>
      </c>
      <c r="F36" s="472">
        <v>0</v>
      </c>
      <c r="G36" s="369"/>
      <c r="H36" s="406"/>
      <c r="I36" s="393"/>
      <c r="J36" s="458">
        <f t="shared" si="0"/>
        <v>0</v>
      </c>
      <c r="K36" s="459">
        <f t="shared" si="2"/>
        <v>0</v>
      </c>
      <c r="L36" s="374"/>
      <c r="M36" s="386"/>
      <c r="N36" s="473"/>
      <c r="O36" s="474"/>
    </row>
    <row r="37" spans="1:15" ht="13.5" thickBot="1" x14ac:dyDescent="0.25">
      <c r="A37" s="412" t="s">
        <v>781</v>
      </c>
      <c r="B37" s="475"/>
      <c r="C37" s="419">
        <f t="shared" ref="C37:I37" si="3">SUM(C27:C36)</f>
        <v>12766</v>
      </c>
      <c r="D37" s="419">
        <f t="shared" si="3"/>
        <v>11579</v>
      </c>
      <c r="E37" s="419">
        <f t="shared" si="3"/>
        <v>11926</v>
      </c>
      <c r="F37" s="420">
        <f t="shared" si="3"/>
        <v>2821</v>
      </c>
      <c r="G37" s="476">
        <f t="shared" si="3"/>
        <v>0</v>
      </c>
      <c r="H37" s="415">
        <f t="shared" si="3"/>
        <v>0</v>
      </c>
      <c r="I37" s="476">
        <f t="shared" si="3"/>
        <v>0</v>
      </c>
      <c r="J37" s="419">
        <f t="shared" si="0"/>
        <v>2821</v>
      </c>
      <c r="K37" s="477">
        <f t="shared" si="2"/>
        <v>23.654200905584439</v>
      </c>
      <c r="L37" s="374"/>
      <c r="M37" s="478">
        <f>SUM(M27:M36)</f>
        <v>0</v>
      </c>
      <c r="N37" s="479">
        <f>SUM(N27:N36)</f>
        <v>0</v>
      </c>
      <c r="O37" s="478">
        <f>SUM(O27:O36)</f>
        <v>0</v>
      </c>
    </row>
    <row r="38" spans="1:15" x14ac:dyDescent="0.2">
      <c r="A38" s="388" t="s">
        <v>782</v>
      </c>
      <c r="B38" s="435">
        <v>601</v>
      </c>
      <c r="C38" s="480"/>
      <c r="D38" s="462"/>
      <c r="E38" s="462">
        <v>0</v>
      </c>
      <c r="F38" s="481">
        <v>0</v>
      </c>
      <c r="G38" s="426"/>
      <c r="H38" s="425"/>
      <c r="I38" s="393"/>
      <c r="J38" s="441">
        <f t="shared" si="0"/>
        <v>0</v>
      </c>
      <c r="K38" s="442" t="str">
        <f t="shared" si="2"/>
        <v>x</v>
      </c>
      <c r="L38" s="374"/>
      <c r="M38" s="427"/>
      <c r="N38" s="465"/>
      <c r="O38" s="466"/>
    </row>
    <row r="39" spans="1:15" x14ac:dyDescent="0.2">
      <c r="A39" s="398" t="s">
        <v>783</v>
      </c>
      <c r="B39" s="445">
        <v>602</v>
      </c>
      <c r="C39" s="390">
        <v>411</v>
      </c>
      <c r="D39" s="467">
        <v>420</v>
      </c>
      <c r="E39" s="467">
        <v>420</v>
      </c>
      <c r="F39" s="468">
        <v>107</v>
      </c>
      <c r="G39" s="393"/>
      <c r="H39" s="394"/>
      <c r="I39" s="393"/>
      <c r="J39" s="395">
        <f t="shared" si="0"/>
        <v>107</v>
      </c>
      <c r="K39" s="448">
        <f t="shared" si="2"/>
        <v>25.476190476190474</v>
      </c>
      <c r="L39" s="374"/>
      <c r="M39" s="401"/>
      <c r="N39" s="449"/>
      <c r="O39" s="450"/>
    </row>
    <row r="40" spans="1:15" x14ac:dyDescent="0.2">
      <c r="A40" s="398" t="s">
        <v>784</v>
      </c>
      <c r="B40" s="445">
        <v>604</v>
      </c>
      <c r="C40" s="390"/>
      <c r="D40" s="467"/>
      <c r="E40" s="467">
        <v>0</v>
      </c>
      <c r="F40" s="468">
        <v>0</v>
      </c>
      <c r="G40" s="393"/>
      <c r="H40" s="394"/>
      <c r="I40" s="393"/>
      <c r="J40" s="395">
        <f t="shared" si="0"/>
        <v>0</v>
      </c>
      <c r="K40" s="448" t="str">
        <f t="shared" si="2"/>
        <v>x</v>
      </c>
      <c r="L40" s="374"/>
      <c r="M40" s="401"/>
      <c r="N40" s="449"/>
      <c r="O40" s="450"/>
    </row>
    <row r="41" spans="1:15" x14ac:dyDescent="0.2">
      <c r="A41" s="398" t="s">
        <v>785</v>
      </c>
      <c r="B41" s="445" t="s">
        <v>786</v>
      </c>
      <c r="C41" s="390">
        <v>12172</v>
      </c>
      <c r="D41" s="467">
        <v>10972</v>
      </c>
      <c r="E41" s="467">
        <v>11319</v>
      </c>
      <c r="F41" s="468">
        <v>2723</v>
      </c>
      <c r="G41" s="393"/>
      <c r="H41" s="394"/>
      <c r="I41" s="393"/>
      <c r="J41" s="395">
        <f t="shared" si="0"/>
        <v>2723</v>
      </c>
      <c r="K41" s="448">
        <f t="shared" si="2"/>
        <v>24.056895485466914</v>
      </c>
      <c r="L41" s="374"/>
      <c r="M41" s="401"/>
      <c r="N41" s="449"/>
      <c r="O41" s="450"/>
    </row>
    <row r="42" spans="1:15" ht="13.5" thickBot="1" x14ac:dyDescent="0.25">
      <c r="A42" s="364" t="s">
        <v>787</v>
      </c>
      <c r="B42" s="469" t="s">
        <v>788</v>
      </c>
      <c r="C42" s="403">
        <v>186</v>
      </c>
      <c r="D42" s="471">
        <v>187</v>
      </c>
      <c r="E42" s="471">
        <v>187</v>
      </c>
      <c r="F42" s="472">
        <v>15</v>
      </c>
      <c r="G42" s="369"/>
      <c r="H42" s="406"/>
      <c r="I42" s="393"/>
      <c r="J42" s="458">
        <f t="shared" si="0"/>
        <v>15</v>
      </c>
      <c r="K42" s="459">
        <f t="shared" si="2"/>
        <v>8.0213903743315509</v>
      </c>
      <c r="L42" s="374"/>
      <c r="M42" s="386"/>
      <c r="N42" s="473"/>
      <c r="O42" s="474"/>
    </row>
    <row r="43" spans="1:15" ht="13.5" thickBot="1" x14ac:dyDescent="0.25">
      <c r="A43" s="412" t="s">
        <v>789</v>
      </c>
      <c r="B43" s="475" t="s">
        <v>747</v>
      </c>
      <c r="C43" s="419">
        <f t="shared" ref="C43:I43" si="4">SUM(C38:C42)</f>
        <v>12769</v>
      </c>
      <c r="D43" s="419">
        <f t="shared" si="4"/>
        <v>11579</v>
      </c>
      <c r="E43" s="419">
        <f t="shared" si="4"/>
        <v>11926</v>
      </c>
      <c r="F43" s="420">
        <f t="shared" si="4"/>
        <v>2845</v>
      </c>
      <c r="G43" s="476">
        <f t="shared" si="4"/>
        <v>0</v>
      </c>
      <c r="H43" s="415">
        <f t="shared" si="4"/>
        <v>0</v>
      </c>
      <c r="I43" s="482">
        <f t="shared" si="4"/>
        <v>0</v>
      </c>
      <c r="J43" s="419">
        <f t="shared" si="0"/>
        <v>2845</v>
      </c>
      <c r="K43" s="464">
        <f t="shared" si="2"/>
        <v>23.855441891665269</v>
      </c>
      <c r="L43" s="374"/>
      <c r="M43" s="478">
        <f>SUM(M38:M42)</f>
        <v>0</v>
      </c>
      <c r="N43" s="479">
        <f>SUM(N38:N42)</f>
        <v>0</v>
      </c>
      <c r="O43" s="478">
        <f>SUM(O38:O42)</f>
        <v>0</v>
      </c>
    </row>
    <row r="44" spans="1:15" ht="13.5" thickBot="1" x14ac:dyDescent="0.25">
      <c r="A44" s="364"/>
      <c r="B44" s="483"/>
      <c r="C44" s="403"/>
      <c r="D44" s="484"/>
      <c r="E44" s="484"/>
      <c r="F44" s="485"/>
      <c r="G44" s="424"/>
      <c r="H44" s="486"/>
      <c r="I44" s="424"/>
      <c r="J44" s="487"/>
      <c r="K44" s="488"/>
      <c r="L44" s="374"/>
      <c r="M44" s="489"/>
      <c r="N44" s="490"/>
      <c r="O44" s="490"/>
    </row>
    <row r="45" spans="1:15" ht="13.5" thickBot="1" x14ac:dyDescent="0.25">
      <c r="A45" s="491" t="s">
        <v>790</v>
      </c>
      <c r="B45" s="475" t="s">
        <v>747</v>
      </c>
      <c r="C45" s="420">
        <f t="shared" ref="C45:I45" si="5">C43-C41</f>
        <v>597</v>
      </c>
      <c r="D45" s="419">
        <f t="shared" si="5"/>
        <v>607</v>
      </c>
      <c r="E45" s="419">
        <f t="shared" si="5"/>
        <v>607</v>
      </c>
      <c r="F45" s="420">
        <f t="shared" si="5"/>
        <v>122</v>
      </c>
      <c r="G45" s="492">
        <f t="shared" si="5"/>
        <v>0</v>
      </c>
      <c r="H45" s="420">
        <f t="shared" si="5"/>
        <v>0</v>
      </c>
      <c r="I45" s="492">
        <f t="shared" si="5"/>
        <v>0</v>
      </c>
      <c r="J45" s="441">
        <f t="shared" si="0"/>
        <v>122</v>
      </c>
      <c r="K45" s="442">
        <f t="shared" si="2"/>
        <v>20.098846787479406</v>
      </c>
      <c r="L45" s="374"/>
      <c r="M45" s="493">
        <f>M43-M41</f>
        <v>0</v>
      </c>
      <c r="N45" s="494">
        <f>N43-N41</f>
        <v>0</v>
      </c>
      <c r="O45" s="493">
        <f>O43-O41</f>
        <v>0</v>
      </c>
    </row>
    <row r="46" spans="1:15" ht="13.5" thickBot="1" x14ac:dyDescent="0.25">
      <c r="A46" s="412" t="s">
        <v>791</v>
      </c>
      <c r="B46" s="475" t="s">
        <v>747</v>
      </c>
      <c r="C46" s="420">
        <f t="shared" ref="C46:I46" si="6">C43-C37</f>
        <v>3</v>
      </c>
      <c r="D46" s="419">
        <f t="shared" si="6"/>
        <v>0</v>
      </c>
      <c r="E46" s="419">
        <f t="shared" si="6"/>
        <v>0</v>
      </c>
      <c r="F46" s="420">
        <f t="shared" si="6"/>
        <v>24</v>
      </c>
      <c r="G46" s="492">
        <f t="shared" si="6"/>
        <v>0</v>
      </c>
      <c r="H46" s="420">
        <f t="shared" si="6"/>
        <v>0</v>
      </c>
      <c r="I46" s="492">
        <f t="shared" si="6"/>
        <v>0</v>
      </c>
      <c r="J46" s="441">
        <f t="shared" si="0"/>
        <v>24</v>
      </c>
      <c r="K46" s="442" t="str">
        <f t="shared" si="2"/>
        <v>x</v>
      </c>
      <c r="L46" s="374"/>
      <c r="M46" s="493">
        <f>M43-M37</f>
        <v>0</v>
      </c>
      <c r="N46" s="494">
        <f>N43-N37</f>
        <v>0</v>
      </c>
      <c r="O46" s="493">
        <f>O43-O37</f>
        <v>0</v>
      </c>
    </row>
    <row r="47" spans="1:15" ht="13.5" thickBot="1" x14ac:dyDescent="0.25">
      <c r="A47" s="495" t="s">
        <v>792</v>
      </c>
      <c r="B47" s="496" t="s">
        <v>747</v>
      </c>
      <c r="C47" s="420">
        <f t="shared" ref="C47:I47" si="7">C46-C41</f>
        <v>-12169</v>
      </c>
      <c r="D47" s="419">
        <f t="shared" si="7"/>
        <v>-10972</v>
      </c>
      <c r="E47" s="419">
        <f t="shared" si="7"/>
        <v>-11319</v>
      </c>
      <c r="F47" s="420">
        <f t="shared" si="7"/>
        <v>-2699</v>
      </c>
      <c r="G47" s="492">
        <f t="shared" si="7"/>
        <v>0</v>
      </c>
      <c r="H47" s="420">
        <f t="shared" si="7"/>
        <v>0</v>
      </c>
      <c r="I47" s="492">
        <f t="shared" si="7"/>
        <v>0</v>
      </c>
      <c r="J47" s="419">
        <f t="shared" si="0"/>
        <v>-2699</v>
      </c>
      <c r="K47" s="442">
        <f t="shared" si="2"/>
        <v>23.844862620372826</v>
      </c>
      <c r="L47" s="374"/>
      <c r="M47" s="493">
        <f>M46-M41</f>
        <v>0</v>
      </c>
      <c r="N47" s="494">
        <f>N46-N41</f>
        <v>0</v>
      </c>
      <c r="O47" s="493">
        <f>O46-O41</f>
        <v>0</v>
      </c>
    </row>
    <row r="50" spans="1:10" ht="14.25" x14ac:dyDescent="0.2">
      <c r="A50" s="497" t="s">
        <v>793</v>
      </c>
    </row>
    <row r="51" spans="1:10" ht="14.25" x14ac:dyDescent="0.2">
      <c r="A51" s="498" t="s">
        <v>794</v>
      </c>
    </row>
    <row r="52" spans="1:10" ht="14.25" x14ac:dyDescent="0.2">
      <c r="A52" s="499" t="s">
        <v>795</v>
      </c>
    </row>
    <row r="53" spans="1:10" s="501" customFormat="1" ht="14.25" x14ac:dyDescent="0.2">
      <c r="A53" s="499" t="s">
        <v>796</v>
      </c>
      <c r="B53" s="500"/>
      <c r="E53" s="502"/>
      <c r="F53" s="502"/>
      <c r="G53" s="502"/>
      <c r="H53" s="502"/>
      <c r="I53" s="502"/>
      <c r="J53" s="502"/>
    </row>
    <row r="56" spans="1:10" x14ac:dyDescent="0.2">
      <c r="A56" s="336" t="s">
        <v>815</v>
      </c>
    </row>
    <row r="58" spans="1:10" x14ac:dyDescent="0.2">
      <c r="A58" s="336" t="s">
        <v>816</v>
      </c>
    </row>
    <row r="60" spans="1:10" x14ac:dyDescent="0.2">
      <c r="A60" s="629">
        <v>45398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activeCell="T1" sqref="T1"/>
    </sheetView>
  </sheetViews>
  <sheetFormatPr defaultColWidth="8.7109375" defaultRowHeight="12.75" x14ac:dyDescent="0.2"/>
  <cols>
    <col min="1" max="1" width="37.7109375" style="336" customWidth="1"/>
    <col min="2" max="2" width="7.28515625" style="337" customWidth="1"/>
    <col min="3" max="4" width="11.5703125" style="335" customWidth="1"/>
    <col min="5" max="5" width="11.5703125" style="503" customWidth="1"/>
    <col min="6" max="6" width="11.42578125" style="338" customWidth="1"/>
    <col min="7" max="7" width="9.85546875" style="338" customWidth="1"/>
    <col min="8" max="8" width="9.140625" style="338" customWidth="1"/>
    <col min="9" max="9" width="9.28515625" style="338" customWidth="1"/>
    <col min="10" max="10" width="9.140625" style="338" customWidth="1"/>
    <col min="11" max="11" width="12" style="335" customWidth="1"/>
    <col min="12" max="12" width="8.7109375" style="335"/>
    <col min="13" max="13" width="11.85546875" style="335" customWidth="1"/>
    <col min="14" max="14" width="12.5703125" style="335" customWidth="1"/>
    <col min="15" max="15" width="11.85546875" style="335" customWidth="1"/>
    <col min="16" max="16" width="12" style="335" customWidth="1"/>
    <col min="17" max="16384" width="8.7109375" style="335"/>
  </cols>
  <sheetData>
    <row r="1" spans="1:16" ht="23.25" x14ac:dyDescent="0.35">
      <c r="A1" s="615"/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334"/>
    </row>
    <row r="2" spans="1:16" x14ac:dyDescent="0.2">
      <c r="O2" s="339"/>
    </row>
    <row r="3" spans="1:16" ht="18.75" x14ac:dyDescent="0.3">
      <c r="A3" s="340" t="s">
        <v>723</v>
      </c>
      <c r="F3" s="341"/>
      <c r="G3" s="341"/>
    </row>
    <row r="4" spans="1:16" ht="18" x14ac:dyDescent="0.25">
      <c r="A4" s="505"/>
      <c r="F4" s="341"/>
      <c r="G4" s="341"/>
    </row>
    <row r="5" spans="1:16" x14ac:dyDescent="0.2">
      <c r="A5" s="343"/>
      <c r="F5" s="341"/>
      <c r="G5" s="341"/>
    </row>
    <row r="6" spans="1:16" ht="13.5" thickBot="1" x14ac:dyDescent="0.25">
      <c r="B6" s="506"/>
      <c r="C6" s="507"/>
      <c r="F6" s="341"/>
      <c r="G6" s="341"/>
    </row>
    <row r="7" spans="1:16" ht="18.75" thickBot="1" x14ac:dyDescent="0.3">
      <c r="A7" s="344" t="s">
        <v>724</v>
      </c>
      <c r="B7" s="508"/>
      <c r="C7" s="617" t="s">
        <v>817</v>
      </c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9"/>
    </row>
    <row r="8" spans="1:16" ht="13.5" thickBot="1" x14ac:dyDescent="0.25">
      <c r="A8" s="343" t="s">
        <v>726</v>
      </c>
      <c r="F8" s="341"/>
      <c r="G8" s="341"/>
    </row>
    <row r="9" spans="1:16" ht="13.5" thickBot="1" x14ac:dyDescent="0.25">
      <c r="A9" s="509"/>
      <c r="B9" s="510"/>
      <c r="C9" s="348" t="s">
        <v>0</v>
      </c>
      <c r="D9" s="349" t="s">
        <v>727</v>
      </c>
      <c r="E9" s="350" t="s">
        <v>728</v>
      </c>
      <c r="F9" s="620" t="s">
        <v>729</v>
      </c>
      <c r="G9" s="623"/>
      <c r="H9" s="623"/>
      <c r="I9" s="624"/>
      <c r="J9" s="351" t="s">
        <v>730</v>
      </c>
      <c r="K9" s="352" t="s">
        <v>731</v>
      </c>
      <c r="L9" s="511"/>
      <c r="M9" s="510" t="s">
        <v>732</v>
      </c>
      <c r="N9" s="510" t="s">
        <v>733</v>
      </c>
      <c r="O9" s="510" t="s">
        <v>732</v>
      </c>
    </row>
    <row r="10" spans="1:16" ht="13.5" thickBot="1" x14ac:dyDescent="0.25">
      <c r="A10" s="353" t="s">
        <v>734</v>
      </c>
      <c r="B10" s="512" t="s">
        <v>735</v>
      </c>
      <c r="C10" s="355" t="s">
        <v>736</v>
      </c>
      <c r="D10" s="356">
        <v>2024</v>
      </c>
      <c r="E10" s="357">
        <v>2024</v>
      </c>
      <c r="F10" s="358" t="s">
        <v>737</v>
      </c>
      <c r="G10" s="513" t="s">
        <v>738</v>
      </c>
      <c r="H10" s="513" t="s">
        <v>739</v>
      </c>
      <c r="I10" s="514" t="s">
        <v>740</v>
      </c>
      <c r="J10" s="361" t="s">
        <v>741</v>
      </c>
      <c r="K10" s="362" t="s">
        <v>742</v>
      </c>
      <c r="L10" s="511"/>
      <c r="M10" s="515" t="s">
        <v>743</v>
      </c>
      <c r="N10" s="512" t="s">
        <v>744</v>
      </c>
      <c r="O10" s="512" t="s">
        <v>745</v>
      </c>
    </row>
    <row r="11" spans="1:16" x14ac:dyDescent="0.2">
      <c r="A11" s="364" t="s">
        <v>746</v>
      </c>
      <c r="B11" s="516"/>
      <c r="C11" s="628">
        <v>8</v>
      </c>
      <c r="D11" s="518">
        <v>7</v>
      </c>
      <c r="E11" s="518">
        <v>7</v>
      </c>
      <c r="F11" s="519">
        <v>8</v>
      </c>
      <c r="G11" s="520"/>
      <c r="H11" s="521"/>
      <c r="I11" s="522"/>
      <c r="J11" s="372" t="s">
        <v>747</v>
      </c>
      <c r="K11" s="373" t="s">
        <v>747</v>
      </c>
      <c r="L11" s="523"/>
      <c r="M11" s="524"/>
      <c r="N11" s="376"/>
      <c r="O11" s="376"/>
    </row>
    <row r="12" spans="1:16" ht="13.5" thickBot="1" x14ac:dyDescent="0.25">
      <c r="A12" s="377" t="s">
        <v>748</v>
      </c>
      <c r="B12" s="525"/>
      <c r="C12" s="526">
        <v>7.03</v>
      </c>
      <c r="D12" s="527">
        <v>6.5</v>
      </c>
      <c r="E12" s="527">
        <v>6.5</v>
      </c>
      <c r="F12" s="528">
        <v>7</v>
      </c>
      <c r="G12" s="529"/>
      <c r="H12" s="530"/>
      <c r="I12" s="529"/>
      <c r="J12" s="384"/>
      <c r="K12" s="385" t="s">
        <v>747</v>
      </c>
      <c r="L12" s="523"/>
      <c r="M12" s="531"/>
      <c r="N12" s="387"/>
      <c r="O12" s="387"/>
    </row>
    <row r="13" spans="1:16" x14ac:dyDescent="0.2">
      <c r="A13" s="388" t="s">
        <v>749</v>
      </c>
      <c r="B13" s="532" t="s">
        <v>750</v>
      </c>
      <c r="C13" s="533">
        <v>2372</v>
      </c>
      <c r="D13" s="391" t="s">
        <v>747</v>
      </c>
      <c r="E13" s="391" t="s">
        <v>747</v>
      </c>
      <c r="F13" s="534">
        <v>2372</v>
      </c>
      <c r="G13" s="535"/>
      <c r="H13" s="536"/>
      <c r="I13" s="535"/>
      <c r="J13" s="395" t="s">
        <v>747</v>
      </c>
      <c r="K13" s="396" t="s">
        <v>747</v>
      </c>
      <c r="L13" s="523"/>
      <c r="M13" s="524"/>
      <c r="N13" s="397"/>
      <c r="O13" s="397"/>
    </row>
    <row r="14" spans="1:16" x14ac:dyDescent="0.2">
      <c r="A14" s="398" t="s">
        <v>751</v>
      </c>
      <c r="B14" s="532" t="s">
        <v>752</v>
      </c>
      <c r="C14" s="533">
        <v>2005</v>
      </c>
      <c r="D14" s="399" t="s">
        <v>747</v>
      </c>
      <c r="E14" s="399" t="s">
        <v>747</v>
      </c>
      <c r="F14" s="537">
        <v>2011</v>
      </c>
      <c r="G14" s="535"/>
      <c r="H14" s="536"/>
      <c r="I14" s="535"/>
      <c r="J14" s="395" t="s">
        <v>747</v>
      </c>
      <c r="K14" s="396" t="s">
        <v>747</v>
      </c>
      <c r="L14" s="523"/>
      <c r="M14" s="538"/>
      <c r="N14" s="397"/>
      <c r="O14" s="397"/>
    </row>
    <row r="15" spans="1:16" x14ac:dyDescent="0.2">
      <c r="A15" s="398" t="s">
        <v>753</v>
      </c>
      <c r="B15" s="532" t="s">
        <v>754</v>
      </c>
      <c r="C15" s="533">
        <v>9</v>
      </c>
      <c r="D15" s="399" t="s">
        <v>747</v>
      </c>
      <c r="E15" s="399" t="s">
        <v>747</v>
      </c>
      <c r="F15" s="537"/>
      <c r="G15" s="535"/>
      <c r="H15" s="536"/>
      <c r="I15" s="535"/>
      <c r="J15" s="395" t="s">
        <v>747</v>
      </c>
      <c r="K15" s="396" t="s">
        <v>747</v>
      </c>
      <c r="L15" s="523"/>
      <c r="M15" s="538"/>
      <c r="N15" s="397"/>
      <c r="O15" s="397"/>
    </row>
    <row r="16" spans="1:16" x14ac:dyDescent="0.2">
      <c r="A16" s="398" t="s">
        <v>755</v>
      </c>
      <c r="B16" s="532" t="s">
        <v>747</v>
      </c>
      <c r="C16" s="533">
        <v>235</v>
      </c>
      <c r="D16" s="399" t="s">
        <v>747</v>
      </c>
      <c r="E16" s="399" t="s">
        <v>747</v>
      </c>
      <c r="F16" s="537">
        <v>1040</v>
      </c>
      <c r="G16" s="535"/>
      <c r="H16" s="536"/>
      <c r="I16" s="535"/>
      <c r="J16" s="395" t="s">
        <v>747</v>
      </c>
      <c r="K16" s="396" t="s">
        <v>747</v>
      </c>
      <c r="L16" s="523"/>
      <c r="M16" s="538"/>
      <c r="N16" s="397"/>
      <c r="O16" s="397"/>
    </row>
    <row r="17" spans="1:15" ht="13.5" thickBot="1" x14ac:dyDescent="0.25">
      <c r="A17" s="364" t="s">
        <v>756</v>
      </c>
      <c r="B17" s="539" t="s">
        <v>757</v>
      </c>
      <c r="C17" s="540">
        <v>1032</v>
      </c>
      <c r="D17" s="404" t="s">
        <v>747</v>
      </c>
      <c r="E17" s="404" t="s">
        <v>747</v>
      </c>
      <c r="F17" s="541">
        <v>846</v>
      </c>
      <c r="G17" s="520"/>
      <c r="H17" s="542"/>
      <c r="I17" s="543"/>
      <c r="J17" s="408" t="s">
        <v>747</v>
      </c>
      <c r="K17" s="409" t="s">
        <v>747</v>
      </c>
      <c r="L17" s="523"/>
      <c r="M17" s="544"/>
      <c r="N17" s="411"/>
      <c r="O17" s="411"/>
    </row>
    <row r="18" spans="1:15" ht="13.5" thickBot="1" x14ac:dyDescent="0.25">
      <c r="A18" s="412" t="s">
        <v>758</v>
      </c>
      <c r="B18" s="413"/>
      <c r="C18" s="414">
        <f>C13-C14+C15+C16+C17</f>
        <v>1643</v>
      </c>
      <c r="D18" s="414" t="s">
        <v>747</v>
      </c>
      <c r="E18" s="414" t="s">
        <v>747</v>
      </c>
      <c r="F18" s="415">
        <f>F13-F14+F15+F16+F17</f>
        <v>2247</v>
      </c>
      <c r="G18" s="416"/>
      <c r="H18" s="545"/>
      <c r="I18" s="546"/>
      <c r="J18" s="419" t="s">
        <v>747</v>
      </c>
      <c r="K18" s="420" t="s">
        <v>747</v>
      </c>
      <c r="L18" s="523"/>
      <c r="M18" s="547"/>
      <c r="N18" s="422"/>
      <c r="O18" s="422"/>
    </row>
    <row r="19" spans="1:15" x14ac:dyDescent="0.2">
      <c r="A19" s="364" t="s">
        <v>759</v>
      </c>
      <c r="B19" s="548" t="s">
        <v>760</v>
      </c>
      <c r="C19" s="549">
        <v>367</v>
      </c>
      <c r="D19" s="391" t="s">
        <v>747</v>
      </c>
      <c r="E19" s="391" t="s">
        <v>747</v>
      </c>
      <c r="F19" s="541">
        <v>362</v>
      </c>
      <c r="G19" s="520"/>
      <c r="H19" s="550"/>
      <c r="I19" s="551"/>
      <c r="J19" s="408" t="s">
        <v>747</v>
      </c>
      <c r="K19" s="409" t="s">
        <v>747</v>
      </c>
      <c r="L19" s="523"/>
      <c r="M19" s="552"/>
      <c r="N19" s="411"/>
      <c r="O19" s="411"/>
    </row>
    <row r="20" spans="1:15" x14ac:dyDescent="0.2">
      <c r="A20" s="398" t="s">
        <v>761</v>
      </c>
      <c r="B20" s="532" t="s">
        <v>762</v>
      </c>
      <c r="C20" s="553">
        <v>628</v>
      </c>
      <c r="D20" s="399" t="s">
        <v>747</v>
      </c>
      <c r="E20" s="399" t="s">
        <v>747</v>
      </c>
      <c r="F20" s="537">
        <v>343</v>
      </c>
      <c r="G20" s="535"/>
      <c r="H20" s="536"/>
      <c r="I20" s="535"/>
      <c r="J20" s="395" t="s">
        <v>747</v>
      </c>
      <c r="K20" s="396" t="s">
        <v>747</v>
      </c>
      <c r="L20" s="523"/>
      <c r="M20" s="538"/>
      <c r="N20" s="397"/>
      <c r="O20" s="397"/>
    </row>
    <row r="21" spans="1:15" x14ac:dyDescent="0.2">
      <c r="A21" s="398" t="s">
        <v>763</v>
      </c>
      <c r="B21" s="532" t="s">
        <v>747</v>
      </c>
      <c r="C21" s="553">
        <v>119</v>
      </c>
      <c r="D21" s="399" t="s">
        <v>747</v>
      </c>
      <c r="E21" s="399" t="s">
        <v>747</v>
      </c>
      <c r="F21" s="537">
        <v>412</v>
      </c>
      <c r="G21" s="535"/>
      <c r="H21" s="536"/>
      <c r="I21" s="535"/>
      <c r="J21" s="395" t="s">
        <v>747</v>
      </c>
      <c r="K21" s="396" t="s">
        <v>747</v>
      </c>
      <c r="L21" s="523"/>
      <c r="M21" s="538"/>
      <c r="N21" s="397"/>
      <c r="O21" s="397"/>
    </row>
    <row r="22" spans="1:15" x14ac:dyDescent="0.2">
      <c r="A22" s="398" t="s">
        <v>764</v>
      </c>
      <c r="B22" s="532" t="s">
        <v>747</v>
      </c>
      <c r="C22" s="553">
        <v>446</v>
      </c>
      <c r="D22" s="399" t="s">
        <v>747</v>
      </c>
      <c r="E22" s="399" t="s">
        <v>747</v>
      </c>
      <c r="F22" s="537">
        <v>1047</v>
      </c>
      <c r="G22" s="535"/>
      <c r="H22" s="536"/>
      <c r="I22" s="535"/>
      <c r="J22" s="395" t="s">
        <v>747</v>
      </c>
      <c r="K22" s="396" t="s">
        <v>747</v>
      </c>
      <c r="L22" s="523"/>
      <c r="M22" s="538"/>
      <c r="N22" s="397"/>
      <c r="O22" s="397"/>
    </row>
    <row r="23" spans="1:15" ht="13.5" thickBot="1" x14ac:dyDescent="0.25">
      <c r="A23" s="377" t="s">
        <v>765</v>
      </c>
      <c r="B23" s="554" t="s">
        <v>747</v>
      </c>
      <c r="C23" s="553"/>
      <c r="D23" s="404" t="s">
        <v>747</v>
      </c>
      <c r="E23" s="404" t="s">
        <v>747</v>
      </c>
      <c r="F23" s="555"/>
      <c r="G23" s="543"/>
      <c r="H23" s="542"/>
      <c r="I23" s="543"/>
      <c r="J23" s="431" t="s">
        <v>747</v>
      </c>
      <c r="K23" s="432" t="s">
        <v>747</v>
      </c>
      <c r="L23" s="523"/>
      <c r="M23" s="531"/>
      <c r="N23" s="433"/>
      <c r="O23" s="433"/>
    </row>
    <row r="24" spans="1:15" x14ac:dyDescent="0.2">
      <c r="A24" s="434" t="s">
        <v>766</v>
      </c>
      <c r="B24" s="556" t="s">
        <v>747</v>
      </c>
      <c r="C24" s="557">
        <v>5168</v>
      </c>
      <c r="D24" s="558">
        <v>4770</v>
      </c>
      <c r="E24" s="558">
        <v>5000</v>
      </c>
      <c r="F24" s="559">
        <v>0</v>
      </c>
      <c r="G24" s="560"/>
      <c r="H24" s="561"/>
      <c r="I24" s="560"/>
      <c r="J24" s="441">
        <f t="shared" ref="J24:J47" si="0">SUM(F24:I24)</f>
        <v>0</v>
      </c>
      <c r="K24" s="442">
        <f>IF(E24=0,"x",(J24/E24*100))</f>
        <v>0</v>
      </c>
      <c r="L24" s="523"/>
      <c r="M24" s="524"/>
      <c r="N24" s="443"/>
      <c r="O24" s="444"/>
    </row>
    <row r="25" spans="1:15" x14ac:dyDescent="0.2">
      <c r="A25" s="398" t="s">
        <v>767</v>
      </c>
      <c r="B25" s="562" t="s">
        <v>747</v>
      </c>
      <c r="C25" s="533"/>
      <c r="D25" s="563"/>
      <c r="E25" s="563">
        <v>0</v>
      </c>
      <c r="F25" s="564">
        <v>0</v>
      </c>
      <c r="G25" s="535"/>
      <c r="H25" s="536"/>
      <c r="I25" s="535"/>
      <c r="J25" s="395">
        <f t="shared" si="0"/>
        <v>0</v>
      </c>
      <c r="K25" s="448" t="str">
        <f>IF(E25=0,"x",(J25/E25)*100)</f>
        <v>x</v>
      </c>
      <c r="L25" s="523"/>
      <c r="M25" s="538"/>
      <c r="N25" s="449"/>
      <c r="O25" s="450"/>
    </row>
    <row r="26" spans="1:15" ht="13.5" thickBot="1" x14ac:dyDescent="0.25">
      <c r="A26" s="377" t="s">
        <v>768</v>
      </c>
      <c r="B26" s="565">
        <v>672</v>
      </c>
      <c r="C26" s="566">
        <v>893</v>
      </c>
      <c r="D26" s="567">
        <v>880</v>
      </c>
      <c r="E26" s="567">
        <v>880</v>
      </c>
      <c r="F26" s="568">
        <v>0</v>
      </c>
      <c r="G26" s="569"/>
      <c r="H26" s="570"/>
      <c r="I26" s="571"/>
      <c r="J26" s="458">
        <f t="shared" si="0"/>
        <v>0</v>
      </c>
      <c r="K26" s="459">
        <f t="shared" ref="K26" si="1">IF(E26=0,"x",(J26/E26*100))</f>
        <v>0</v>
      </c>
      <c r="L26" s="523"/>
      <c r="M26" s="544"/>
      <c r="N26" s="460"/>
      <c r="O26" s="461"/>
    </row>
    <row r="27" spans="1:15" x14ac:dyDescent="0.2">
      <c r="A27" s="388" t="s">
        <v>769</v>
      </c>
      <c r="B27" s="556">
        <v>501</v>
      </c>
      <c r="C27" s="533">
        <v>219</v>
      </c>
      <c r="D27" s="572">
        <v>207</v>
      </c>
      <c r="E27" s="572">
        <v>207</v>
      </c>
      <c r="F27" s="573">
        <v>49</v>
      </c>
      <c r="G27" s="551"/>
      <c r="H27" s="550"/>
      <c r="I27" s="551"/>
      <c r="J27" s="441">
        <f t="shared" si="0"/>
        <v>49</v>
      </c>
      <c r="K27" s="464">
        <f t="shared" ref="K27:K47" si="2">IF(E27=0,"x",(J27/E27)*100)</f>
        <v>23.671497584541061</v>
      </c>
      <c r="L27" s="523"/>
      <c r="M27" s="552"/>
      <c r="N27" s="465"/>
      <c r="O27" s="466"/>
    </row>
    <row r="28" spans="1:15" x14ac:dyDescent="0.2">
      <c r="A28" s="398" t="s">
        <v>770</v>
      </c>
      <c r="B28" s="562">
        <v>502</v>
      </c>
      <c r="C28" s="533">
        <v>131</v>
      </c>
      <c r="D28" s="574">
        <v>149</v>
      </c>
      <c r="E28" s="574">
        <v>149</v>
      </c>
      <c r="F28" s="575">
        <v>38</v>
      </c>
      <c r="G28" s="535"/>
      <c r="H28" s="536"/>
      <c r="I28" s="535"/>
      <c r="J28" s="395">
        <f t="shared" si="0"/>
        <v>38</v>
      </c>
      <c r="K28" s="448">
        <f t="shared" si="2"/>
        <v>25.503355704697988</v>
      </c>
      <c r="L28" s="523"/>
      <c r="M28" s="538"/>
      <c r="N28" s="449"/>
      <c r="O28" s="450"/>
    </row>
    <row r="29" spans="1:15" x14ac:dyDescent="0.2">
      <c r="A29" s="398" t="s">
        <v>771</v>
      </c>
      <c r="B29" s="562">
        <v>504</v>
      </c>
      <c r="C29" s="533"/>
      <c r="D29" s="574"/>
      <c r="E29" s="574">
        <v>0</v>
      </c>
      <c r="F29" s="575">
        <v>0</v>
      </c>
      <c r="G29" s="535"/>
      <c r="H29" s="536"/>
      <c r="I29" s="535"/>
      <c r="J29" s="395">
        <f t="shared" si="0"/>
        <v>0</v>
      </c>
      <c r="K29" s="448" t="str">
        <f t="shared" si="2"/>
        <v>x</v>
      </c>
      <c r="L29" s="523"/>
      <c r="M29" s="538"/>
      <c r="N29" s="449"/>
      <c r="O29" s="450"/>
    </row>
    <row r="30" spans="1:15" x14ac:dyDescent="0.2">
      <c r="A30" s="398" t="s">
        <v>772</v>
      </c>
      <c r="B30" s="562">
        <v>511</v>
      </c>
      <c r="C30" s="533">
        <v>118</v>
      </c>
      <c r="D30" s="574">
        <v>75</v>
      </c>
      <c r="E30" s="574">
        <v>75</v>
      </c>
      <c r="F30" s="575">
        <v>19</v>
      </c>
      <c r="G30" s="535"/>
      <c r="H30" s="536"/>
      <c r="I30" s="535"/>
      <c r="J30" s="395">
        <f t="shared" si="0"/>
        <v>19</v>
      </c>
      <c r="K30" s="448">
        <f t="shared" si="2"/>
        <v>25.333333333333336</v>
      </c>
      <c r="L30" s="523"/>
      <c r="M30" s="538"/>
      <c r="N30" s="449"/>
      <c r="O30" s="450"/>
    </row>
    <row r="31" spans="1:15" x14ac:dyDescent="0.2">
      <c r="A31" s="398" t="s">
        <v>773</v>
      </c>
      <c r="B31" s="562">
        <v>518</v>
      </c>
      <c r="C31" s="533">
        <v>341</v>
      </c>
      <c r="D31" s="574">
        <v>338</v>
      </c>
      <c r="E31" s="574">
        <v>338</v>
      </c>
      <c r="F31" s="575">
        <v>108</v>
      </c>
      <c r="G31" s="535"/>
      <c r="H31" s="536"/>
      <c r="I31" s="535"/>
      <c r="J31" s="395">
        <f t="shared" si="0"/>
        <v>108</v>
      </c>
      <c r="K31" s="448">
        <f t="shared" si="2"/>
        <v>31.952662721893493</v>
      </c>
      <c r="L31" s="523"/>
      <c r="M31" s="538"/>
      <c r="N31" s="449"/>
      <c r="O31" s="450"/>
    </row>
    <row r="32" spans="1:15" x14ac:dyDescent="0.2">
      <c r="A32" s="398" t="s">
        <v>774</v>
      </c>
      <c r="B32" s="562">
        <v>521</v>
      </c>
      <c r="C32" s="533">
        <v>3142</v>
      </c>
      <c r="D32" s="574">
        <v>2871</v>
      </c>
      <c r="E32" s="574">
        <v>3040</v>
      </c>
      <c r="F32" s="575">
        <v>676</v>
      </c>
      <c r="G32" s="535"/>
      <c r="H32" s="536"/>
      <c r="I32" s="535"/>
      <c r="J32" s="395">
        <f t="shared" si="0"/>
        <v>676</v>
      </c>
      <c r="K32" s="448">
        <f t="shared" si="2"/>
        <v>22.236842105263158</v>
      </c>
      <c r="L32" s="523"/>
      <c r="M32" s="538"/>
      <c r="N32" s="449"/>
      <c r="O32" s="450"/>
    </row>
    <row r="33" spans="1:15" x14ac:dyDescent="0.2">
      <c r="A33" s="398" t="s">
        <v>775</v>
      </c>
      <c r="B33" s="562" t="s">
        <v>776</v>
      </c>
      <c r="C33" s="533">
        <v>1203</v>
      </c>
      <c r="D33" s="574">
        <v>1123</v>
      </c>
      <c r="E33" s="574">
        <v>1184</v>
      </c>
      <c r="F33" s="575">
        <v>255</v>
      </c>
      <c r="G33" s="535"/>
      <c r="H33" s="536"/>
      <c r="I33" s="535"/>
      <c r="J33" s="395">
        <f t="shared" si="0"/>
        <v>255</v>
      </c>
      <c r="K33" s="448">
        <f t="shared" si="2"/>
        <v>21.537162162162161</v>
      </c>
      <c r="L33" s="523"/>
      <c r="M33" s="538"/>
      <c r="N33" s="449"/>
      <c r="O33" s="450"/>
    </row>
    <row r="34" spans="1:15" x14ac:dyDescent="0.2">
      <c r="A34" s="398" t="s">
        <v>777</v>
      </c>
      <c r="B34" s="562">
        <v>557</v>
      </c>
      <c r="C34" s="533"/>
      <c r="D34" s="574"/>
      <c r="E34" s="574">
        <v>0</v>
      </c>
      <c r="F34" s="575">
        <v>0</v>
      </c>
      <c r="G34" s="535"/>
      <c r="H34" s="536"/>
      <c r="I34" s="535"/>
      <c r="J34" s="395">
        <f t="shared" si="0"/>
        <v>0</v>
      </c>
      <c r="K34" s="448" t="str">
        <f t="shared" si="2"/>
        <v>x</v>
      </c>
      <c r="L34" s="523"/>
      <c r="M34" s="538"/>
      <c r="N34" s="449"/>
      <c r="O34" s="450"/>
    </row>
    <row r="35" spans="1:15" x14ac:dyDescent="0.2">
      <c r="A35" s="398" t="s">
        <v>778</v>
      </c>
      <c r="B35" s="562">
        <v>551</v>
      </c>
      <c r="C35" s="533">
        <v>33</v>
      </c>
      <c r="D35" s="574">
        <v>24</v>
      </c>
      <c r="E35" s="574">
        <v>24</v>
      </c>
      <c r="F35" s="575">
        <v>5</v>
      </c>
      <c r="G35" s="535"/>
      <c r="H35" s="536"/>
      <c r="I35" s="535"/>
      <c r="J35" s="395">
        <f t="shared" si="0"/>
        <v>5</v>
      </c>
      <c r="K35" s="448">
        <f t="shared" si="2"/>
        <v>20.833333333333336</v>
      </c>
      <c r="L35" s="523"/>
      <c r="M35" s="538"/>
      <c r="N35" s="449"/>
      <c r="O35" s="450"/>
    </row>
    <row r="36" spans="1:15" ht="13.5" thickBot="1" x14ac:dyDescent="0.25">
      <c r="A36" s="364" t="s">
        <v>779</v>
      </c>
      <c r="B36" s="576" t="s">
        <v>780</v>
      </c>
      <c r="C36" s="577">
        <v>66</v>
      </c>
      <c r="D36" s="578">
        <v>176</v>
      </c>
      <c r="E36" s="578">
        <v>176</v>
      </c>
      <c r="F36" s="579">
        <v>22</v>
      </c>
      <c r="G36" s="520"/>
      <c r="H36" s="542"/>
      <c r="I36" s="535"/>
      <c r="J36" s="458">
        <f t="shared" si="0"/>
        <v>22</v>
      </c>
      <c r="K36" s="459">
        <f t="shared" si="2"/>
        <v>12.5</v>
      </c>
      <c r="L36" s="523"/>
      <c r="M36" s="531"/>
      <c r="N36" s="473"/>
      <c r="O36" s="474"/>
    </row>
    <row r="37" spans="1:15" ht="13.5" thickBot="1" x14ac:dyDescent="0.25">
      <c r="A37" s="412" t="s">
        <v>781</v>
      </c>
      <c r="B37" s="475"/>
      <c r="C37" s="419">
        <f t="shared" ref="C37:I37" si="3">SUM(C27:C36)</f>
        <v>5253</v>
      </c>
      <c r="D37" s="580">
        <f t="shared" si="3"/>
        <v>4963</v>
      </c>
      <c r="E37" s="580">
        <f t="shared" si="3"/>
        <v>5193</v>
      </c>
      <c r="F37" s="420">
        <f t="shared" si="3"/>
        <v>1172</v>
      </c>
      <c r="G37" s="476">
        <f t="shared" si="3"/>
        <v>0</v>
      </c>
      <c r="H37" s="415">
        <f t="shared" si="3"/>
        <v>0</v>
      </c>
      <c r="I37" s="476">
        <f t="shared" si="3"/>
        <v>0</v>
      </c>
      <c r="J37" s="419">
        <f t="shared" si="0"/>
        <v>1172</v>
      </c>
      <c r="K37" s="477">
        <f t="shared" si="2"/>
        <v>22.568842672828808</v>
      </c>
      <c r="L37" s="523"/>
      <c r="M37" s="478">
        <f>SUM(M27:M36)</f>
        <v>0</v>
      </c>
      <c r="N37" s="479">
        <f>SUM(N27:N36)</f>
        <v>0</v>
      </c>
      <c r="O37" s="478">
        <f>SUM(O27:O36)</f>
        <v>0</v>
      </c>
    </row>
    <row r="38" spans="1:15" x14ac:dyDescent="0.2">
      <c r="A38" s="388" t="s">
        <v>782</v>
      </c>
      <c r="B38" s="556">
        <v>601</v>
      </c>
      <c r="C38" s="581"/>
      <c r="D38" s="572"/>
      <c r="E38" s="572">
        <v>0</v>
      </c>
      <c r="F38" s="582">
        <v>0</v>
      </c>
      <c r="G38" s="551"/>
      <c r="H38" s="550"/>
      <c r="I38" s="535"/>
      <c r="J38" s="441">
        <f t="shared" si="0"/>
        <v>0</v>
      </c>
      <c r="K38" s="442" t="str">
        <f t="shared" si="2"/>
        <v>x</v>
      </c>
      <c r="L38" s="523"/>
      <c r="M38" s="552"/>
      <c r="N38" s="465"/>
      <c r="O38" s="466"/>
    </row>
    <row r="39" spans="1:15" x14ac:dyDescent="0.2">
      <c r="A39" s="398" t="s">
        <v>783</v>
      </c>
      <c r="B39" s="562">
        <v>602</v>
      </c>
      <c r="C39" s="533">
        <v>119</v>
      </c>
      <c r="D39" s="574">
        <v>120</v>
      </c>
      <c r="E39" s="574">
        <v>120</v>
      </c>
      <c r="F39" s="575">
        <v>46</v>
      </c>
      <c r="G39" s="535"/>
      <c r="H39" s="536"/>
      <c r="I39" s="535"/>
      <c r="J39" s="395">
        <f t="shared" si="0"/>
        <v>46</v>
      </c>
      <c r="K39" s="448">
        <f t="shared" si="2"/>
        <v>38.333333333333336</v>
      </c>
      <c r="L39" s="523"/>
      <c r="M39" s="538"/>
      <c r="N39" s="449"/>
      <c r="O39" s="450"/>
    </row>
    <row r="40" spans="1:15" x14ac:dyDescent="0.2">
      <c r="A40" s="398" t="s">
        <v>784</v>
      </c>
      <c r="B40" s="562">
        <v>604</v>
      </c>
      <c r="C40" s="533"/>
      <c r="D40" s="574"/>
      <c r="E40" s="574">
        <v>0</v>
      </c>
      <c r="F40" s="575">
        <v>0</v>
      </c>
      <c r="G40" s="535"/>
      <c r="H40" s="536"/>
      <c r="I40" s="535"/>
      <c r="J40" s="395">
        <f t="shared" si="0"/>
        <v>0</v>
      </c>
      <c r="K40" s="448" t="str">
        <f t="shared" si="2"/>
        <v>x</v>
      </c>
      <c r="L40" s="523"/>
      <c r="M40" s="538"/>
      <c r="N40" s="449"/>
      <c r="O40" s="450"/>
    </row>
    <row r="41" spans="1:15" x14ac:dyDescent="0.2">
      <c r="A41" s="398" t="s">
        <v>785</v>
      </c>
      <c r="B41" s="562" t="s">
        <v>786</v>
      </c>
      <c r="C41" s="533">
        <v>5168</v>
      </c>
      <c r="D41" s="574">
        <v>4770</v>
      </c>
      <c r="E41" s="574">
        <v>5000</v>
      </c>
      <c r="F41" s="575">
        <v>1121</v>
      </c>
      <c r="G41" s="535"/>
      <c r="H41" s="536"/>
      <c r="I41" s="535"/>
      <c r="J41" s="395">
        <f t="shared" si="0"/>
        <v>1121</v>
      </c>
      <c r="K41" s="448">
        <f t="shared" si="2"/>
        <v>22.42</v>
      </c>
      <c r="L41" s="523"/>
      <c r="M41" s="538"/>
      <c r="N41" s="449"/>
      <c r="O41" s="450"/>
    </row>
    <row r="42" spans="1:15" ht="13.5" thickBot="1" x14ac:dyDescent="0.25">
      <c r="A42" s="364" t="s">
        <v>787</v>
      </c>
      <c r="B42" s="576" t="s">
        <v>788</v>
      </c>
      <c r="C42" s="540">
        <v>49</v>
      </c>
      <c r="D42" s="578">
        <v>73</v>
      </c>
      <c r="E42" s="578">
        <v>73</v>
      </c>
      <c r="F42" s="579">
        <v>5</v>
      </c>
      <c r="G42" s="520"/>
      <c r="H42" s="542"/>
      <c r="I42" s="535"/>
      <c r="J42" s="458">
        <f t="shared" si="0"/>
        <v>5</v>
      </c>
      <c r="K42" s="459">
        <f t="shared" si="2"/>
        <v>6.8493150684931505</v>
      </c>
      <c r="L42" s="523"/>
      <c r="M42" s="531"/>
      <c r="N42" s="473"/>
      <c r="O42" s="474"/>
    </row>
    <row r="43" spans="1:15" ht="13.5" thickBot="1" x14ac:dyDescent="0.25">
      <c r="A43" s="412" t="s">
        <v>789</v>
      </c>
      <c r="B43" s="475" t="s">
        <v>747</v>
      </c>
      <c r="C43" s="419">
        <f t="shared" ref="C43:I43" si="4">SUM(C38:C42)</f>
        <v>5336</v>
      </c>
      <c r="D43" s="580">
        <f t="shared" si="4"/>
        <v>4963</v>
      </c>
      <c r="E43" s="580">
        <f t="shared" si="4"/>
        <v>5193</v>
      </c>
      <c r="F43" s="420">
        <f t="shared" si="4"/>
        <v>1172</v>
      </c>
      <c r="G43" s="476">
        <f t="shared" si="4"/>
        <v>0</v>
      </c>
      <c r="H43" s="415">
        <f t="shared" si="4"/>
        <v>0</v>
      </c>
      <c r="I43" s="482">
        <f t="shared" si="4"/>
        <v>0</v>
      </c>
      <c r="J43" s="419">
        <f t="shared" si="0"/>
        <v>1172</v>
      </c>
      <c r="K43" s="464">
        <f t="shared" si="2"/>
        <v>22.568842672828808</v>
      </c>
      <c r="L43" s="523"/>
      <c r="M43" s="478">
        <f>SUM(M38:M42)</f>
        <v>0</v>
      </c>
      <c r="N43" s="479">
        <f>SUM(N38:N42)</f>
        <v>0</v>
      </c>
      <c r="O43" s="478">
        <f>SUM(O38:O42)</f>
        <v>0</v>
      </c>
    </row>
    <row r="44" spans="1:15" s="593" customFormat="1" ht="13.5" thickBot="1" x14ac:dyDescent="0.25">
      <c r="A44" s="583"/>
      <c r="B44" s="584"/>
      <c r="C44" s="540"/>
      <c r="D44" s="585"/>
      <c r="E44" s="585"/>
      <c r="F44" s="586"/>
      <c r="G44" s="549"/>
      <c r="H44" s="587"/>
      <c r="I44" s="549"/>
      <c r="J44" s="588"/>
      <c r="K44" s="589"/>
      <c r="L44" s="590"/>
      <c r="M44" s="591"/>
      <c r="N44" s="592"/>
      <c r="O44" s="592"/>
    </row>
    <row r="45" spans="1:15" ht="13.5" thickBot="1" x14ac:dyDescent="0.25">
      <c r="A45" s="491" t="s">
        <v>790</v>
      </c>
      <c r="B45" s="475" t="s">
        <v>747</v>
      </c>
      <c r="C45" s="420">
        <f t="shared" ref="C45:I45" si="5">C43-C41</f>
        <v>168</v>
      </c>
      <c r="D45" s="419">
        <f t="shared" si="5"/>
        <v>193</v>
      </c>
      <c r="E45" s="419">
        <f t="shared" si="5"/>
        <v>193</v>
      </c>
      <c r="F45" s="420">
        <f t="shared" si="5"/>
        <v>51</v>
      </c>
      <c r="G45" s="492">
        <f t="shared" si="5"/>
        <v>0</v>
      </c>
      <c r="H45" s="420">
        <f t="shared" si="5"/>
        <v>0</v>
      </c>
      <c r="I45" s="492">
        <f t="shared" si="5"/>
        <v>0</v>
      </c>
      <c r="J45" s="441">
        <f t="shared" si="0"/>
        <v>51</v>
      </c>
      <c r="K45" s="442">
        <f t="shared" si="2"/>
        <v>26.424870466321241</v>
      </c>
      <c r="L45" s="523"/>
      <c r="M45" s="493">
        <f>M43-M41</f>
        <v>0</v>
      </c>
      <c r="N45" s="494">
        <f>N43-N41</f>
        <v>0</v>
      </c>
      <c r="O45" s="493">
        <f>O43-O41</f>
        <v>0</v>
      </c>
    </row>
    <row r="46" spans="1:15" ht="13.5" thickBot="1" x14ac:dyDescent="0.25">
      <c r="A46" s="412" t="s">
        <v>791</v>
      </c>
      <c r="B46" s="475" t="s">
        <v>747</v>
      </c>
      <c r="C46" s="420">
        <f t="shared" ref="C46:I46" si="6">C43-C37</f>
        <v>83</v>
      </c>
      <c r="D46" s="419">
        <f t="shared" si="6"/>
        <v>0</v>
      </c>
      <c r="E46" s="419">
        <f t="shared" si="6"/>
        <v>0</v>
      </c>
      <c r="F46" s="420">
        <f t="shared" si="6"/>
        <v>0</v>
      </c>
      <c r="G46" s="492">
        <f t="shared" si="6"/>
        <v>0</v>
      </c>
      <c r="H46" s="420">
        <f t="shared" si="6"/>
        <v>0</v>
      </c>
      <c r="I46" s="492">
        <f t="shared" si="6"/>
        <v>0</v>
      </c>
      <c r="J46" s="441">
        <f t="shared" si="0"/>
        <v>0</v>
      </c>
      <c r="K46" s="442" t="str">
        <f t="shared" si="2"/>
        <v>x</v>
      </c>
      <c r="L46" s="523"/>
      <c r="M46" s="493">
        <f>M43-M37</f>
        <v>0</v>
      </c>
      <c r="N46" s="494">
        <f>N43-N37</f>
        <v>0</v>
      </c>
      <c r="O46" s="493">
        <f>O43-O37</f>
        <v>0</v>
      </c>
    </row>
    <row r="47" spans="1:15" ht="13.5" thickBot="1" x14ac:dyDescent="0.25">
      <c r="A47" s="495" t="s">
        <v>792</v>
      </c>
      <c r="B47" s="496" t="s">
        <v>747</v>
      </c>
      <c r="C47" s="420">
        <f t="shared" ref="C47:I47" si="7">C46-C41</f>
        <v>-5085</v>
      </c>
      <c r="D47" s="419">
        <f t="shared" si="7"/>
        <v>-4770</v>
      </c>
      <c r="E47" s="419">
        <f t="shared" si="7"/>
        <v>-5000</v>
      </c>
      <c r="F47" s="420">
        <f t="shared" si="7"/>
        <v>-1121</v>
      </c>
      <c r="G47" s="492">
        <f t="shared" si="7"/>
        <v>0</v>
      </c>
      <c r="H47" s="420">
        <f t="shared" si="7"/>
        <v>0</v>
      </c>
      <c r="I47" s="492">
        <f t="shared" si="7"/>
        <v>0</v>
      </c>
      <c r="J47" s="419">
        <f t="shared" si="0"/>
        <v>-1121</v>
      </c>
      <c r="K47" s="442">
        <f t="shared" si="2"/>
        <v>22.42</v>
      </c>
      <c r="L47" s="523"/>
      <c r="M47" s="493">
        <f>M46-M41</f>
        <v>0</v>
      </c>
      <c r="N47" s="494">
        <f>N46-N41</f>
        <v>0</v>
      </c>
      <c r="O47" s="493">
        <f>O46-O41</f>
        <v>0</v>
      </c>
    </row>
    <row r="50" spans="1:10" ht="14.25" x14ac:dyDescent="0.2">
      <c r="A50" s="594" t="s">
        <v>793</v>
      </c>
    </row>
    <row r="51" spans="1:10" s="511" customFormat="1" ht="14.25" x14ac:dyDescent="0.2">
      <c r="A51" s="595" t="s">
        <v>794</v>
      </c>
      <c r="B51" s="596"/>
      <c r="E51" s="503"/>
      <c r="F51" s="503"/>
      <c r="G51" s="503"/>
      <c r="H51" s="503"/>
      <c r="I51" s="503"/>
      <c r="J51" s="503"/>
    </row>
    <row r="52" spans="1:10" s="511" customFormat="1" ht="14.25" x14ac:dyDescent="0.2">
      <c r="A52" s="499" t="s">
        <v>795</v>
      </c>
      <c r="B52" s="596"/>
      <c r="E52" s="503"/>
      <c r="F52" s="503"/>
      <c r="G52" s="503"/>
      <c r="H52" s="503"/>
      <c r="I52" s="503"/>
      <c r="J52" s="503"/>
    </row>
    <row r="53" spans="1:10" s="501" customFormat="1" ht="14.25" x14ac:dyDescent="0.2">
      <c r="A53" s="499" t="s">
        <v>796</v>
      </c>
      <c r="B53" s="500"/>
      <c r="E53" s="502"/>
      <c r="F53" s="502"/>
      <c r="G53" s="502"/>
      <c r="H53" s="502"/>
      <c r="I53" s="502"/>
      <c r="J53" s="502"/>
    </row>
    <row r="55" spans="1:10" x14ac:dyDescent="0.2">
      <c r="A55" s="336" t="s">
        <v>818</v>
      </c>
    </row>
    <row r="57" spans="1:10" x14ac:dyDescent="0.2">
      <c r="A57" s="336" t="s">
        <v>819</v>
      </c>
    </row>
    <row r="59" spans="1:10" x14ac:dyDescent="0.2">
      <c r="A59" s="336" t="s">
        <v>820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V1" sqref="V1"/>
    </sheetView>
  </sheetViews>
  <sheetFormatPr defaultColWidth="8.7109375" defaultRowHeight="12.75" x14ac:dyDescent="0.2"/>
  <cols>
    <col min="1" max="1" width="37.7109375" style="336" customWidth="1"/>
    <col min="2" max="2" width="7.28515625" style="337" customWidth="1"/>
    <col min="3" max="4" width="11.5703125" style="335" customWidth="1"/>
    <col min="5" max="5" width="11.5703125" style="503" customWidth="1"/>
    <col min="6" max="6" width="11.42578125" style="338" customWidth="1"/>
    <col min="7" max="7" width="9.85546875" style="338" customWidth="1"/>
    <col min="8" max="8" width="9.140625" style="338" customWidth="1"/>
    <col min="9" max="9" width="9.28515625" style="338" customWidth="1"/>
    <col min="10" max="10" width="9.140625" style="338" customWidth="1"/>
    <col min="11" max="11" width="12" style="335" customWidth="1"/>
    <col min="12" max="12" width="8.7109375" style="335"/>
    <col min="13" max="13" width="11.85546875" style="335" customWidth="1"/>
    <col min="14" max="14" width="12.5703125" style="335" customWidth="1"/>
    <col min="15" max="15" width="11.85546875" style="335" customWidth="1"/>
    <col min="16" max="16" width="12" style="335" customWidth="1"/>
    <col min="17" max="16384" width="8.7109375" style="335"/>
  </cols>
  <sheetData>
    <row r="1" spans="1:16" ht="23.25" x14ac:dyDescent="0.35">
      <c r="A1" s="615"/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334"/>
    </row>
    <row r="2" spans="1:16" x14ac:dyDescent="0.2">
      <c r="O2" s="339"/>
    </row>
    <row r="3" spans="1:16" ht="18.75" x14ac:dyDescent="0.3">
      <c r="A3" s="340" t="s">
        <v>723</v>
      </c>
      <c r="F3" s="341"/>
      <c r="G3" s="341"/>
    </row>
    <row r="4" spans="1:16" ht="18" x14ac:dyDescent="0.25">
      <c r="A4" s="505"/>
      <c r="F4" s="341"/>
      <c r="G4" s="341"/>
    </row>
    <row r="5" spans="1:16" x14ac:dyDescent="0.2">
      <c r="A5" s="343"/>
      <c r="F5" s="341"/>
      <c r="G5" s="341"/>
    </row>
    <row r="6" spans="1:16" ht="13.5" thickBot="1" x14ac:dyDescent="0.25">
      <c r="B6" s="506"/>
      <c r="C6" s="507"/>
      <c r="F6" s="341"/>
      <c r="G6" s="341"/>
    </row>
    <row r="7" spans="1:16" ht="18.75" thickBot="1" x14ac:dyDescent="0.3">
      <c r="A7" s="344" t="s">
        <v>724</v>
      </c>
      <c r="B7" s="508"/>
      <c r="C7" s="617" t="s">
        <v>821</v>
      </c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9"/>
    </row>
    <row r="8" spans="1:16" ht="13.5" thickBot="1" x14ac:dyDescent="0.25">
      <c r="A8" s="343" t="s">
        <v>726</v>
      </c>
      <c r="F8" s="341"/>
      <c r="G8" s="341"/>
    </row>
    <row r="9" spans="1:16" ht="13.5" thickBot="1" x14ac:dyDescent="0.25">
      <c r="A9" s="509"/>
      <c r="B9" s="510"/>
      <c r="C9" s="348" t="s">
        <v>0</v>
      </c>
      <c r="D9" s="349" t="s">
        <v>727</v>
      </c>
      <c r="E9" s="350" t="s">
        <v>728</v>
      </c>
      <c r="F9" s="620" t="s">
        <v>729</v>
      </c>
      <c r="G9" s="623"/>
      <c r="H9" s="623"/>
      <c r="I9" s="624"/>
      <c r="J9" s="351" t="s">
        <v>730</v>
      </c>
      <c r="K9" s="352" t="s">
        <v>731</v>
      </c>
      <c r="L9" s="511"/>
      <c r="M9" s="510" t="s">
        <v>732</v>
      </c>
      <c r="N9" s="510" t="s">
        <v>733</v>
      </c>
      <c r="O9" s="510" t="s">
        <v>732</v>
      </c>
    </row>
    <row r="10" spans="1:16" ht="13.5" thickBot="1" x14ac:dyDescent="0.25">
      <c r="A10" s="353" t="s">
        <v>734</v>
      </c>
      <c r="B10" s="512" t="s">
        <v>735</v>
      </c>
      <c r="C10" s="355" t="s">
        <v>736</v>
      </c>
      <c r="D10" s="356">
        <v>2024</v>
      </c>
      <c r="E10" s="357">
        <v>2024</v>
      </c>
      <c r="F10" s="358" t="s">
        <v>737</v>
      </c>
      <c r="G10" s="513" t="s">
        <v>738</v>
      </c>
      <c r="H10" s="513" t="s">
        <v>739</v>
      </c>
      <c r="I10" s="514" t="s">
        <v>740</v>
      </c>
      <c r="J10" s="361" t="s">
        <v>741</v>
      </c>
      <c r="K10" s="362" t="s">
        <v>742</v>
      </c>
      <c r="L10" s="511"/>
      <c r="M10" s="515" t="s">
        <v>743</v>
      </c>
      <c r="N10" s="512" t="s">
        <v>744</v>
      </c>
      <c r="O10" s="512" t="s">
        <v>745</v>
      </c>
    </row>
    <row r="11" spans="1:16" x14ac:dyDescent="0.2">
      <c r="A11" s="364" t="s">
        <v>746</v>
      </c>
      <c r="B11" s="516"/>
      <c r="C11" s="628">
        <v>23.51</v>
      </c>
      <c r="D11" s="518">
        <v>23</v>
      </c>
      <c r="E11" s="518">
        <v>23</v>
      </c>
      <c r="F11" s="519">
        <v>23</v>
      </c>
      <c r="G11" s="520"/>
      <c r="H11" s="521"/>
      <c r="I11" s="522"/>
      <c r="J11" s="372" t="s">
        <v>747</v>
      </c>
      <c r="K11" s="373" t="s">
        <v>747</v>
      </c>
      <c r="L11" s="523"/>
      <c r="M11" s="524"/>
      <c r="N11" s="376"/>
      <c r="O11" s="376"/>
    </row>
    <row r="12" spans="1:16" ht="13.5" thickBot="1" x14ac:dyDescent="0.25">
      <c r="A12" s="377" t="s">
        <v>748</v>
      </c>
      <c r="B12" s="525"/>
      <c r="C12" s="526">
        <v>21.8</v>
      </c>
      <c r="D12" s="527">
        <v>20.32</v>
      </c>
      <c r="E12" s="527">
        <v>20.32</v>
      </c>
      <c r="F12" s="528">
        <v>21.260999999999999</v>
      </c>
      <c r="G12" s="529"/>
      <c r="H12" s="530"/>
      <c r="I12" s="529"/>
      <c r="J12" s="384"/>
      <c r="K12" s="385" t="s">
        <v>747</v>
      </c>
      <c r="L12" s="523"/>
      <c r="M12" s="531"/>
      <c r="N12" s="387"/>
      <c r="O12" s="387"/>
    </row>
    <row r="13" spans="1:16" x14ac:dyDescent="0.2">
      <c r="A13" s="388" t="s">
        <v>749</v>
      </c>
      <c r="B13" s="532" t="s">
        <v>750</v>
      </c>
      <c r="C13" s="533">
        <v>3700</v>
      </c>
      <c r="D13" s="391" t="s">
        <v>747</v>
      </c>
      <c r="E13" s="391" t="s">
        <v>747</v>
      </c>
      <c r="F13" s="534">
        <v>3764</v>
      </c>
      <c r="G13" s="535"/>
      <c r="H13" s="536"/>
      <c r="I13" s="535"/>
      <c r="J13" s="395" t="s">
        <v>747</v>
      </c>
      <c r="K13" s="396" t="s">
        <v>747</v>
      </c>
      <c r="L13" s="523"/>
      <c r="M13" s="524"/>
      <c r="N13" s="397"/>
      <c r="O13" s="397"/>
    </row>
    <row r="14" spans="1:16" x14ac:dyDescent="0.2">
      <c r="A14" s="398" t="s">
        <v>751</v>
      </c>
      <c r="B14" s="532" t="s">
        <v>752</v>
      </c>
      <c r="C14" s="533">
        <v>3635</v>
      </c>
      <c r="D14" s="399" t="s">
        <v>747</v>
      </c>
      <c r="E14" s="399" t="s">
        <v>747</v>
      </c>
      <c r="F14" s="537">
        <v>3702</v>
      </c>
      <c r="G14" s="535"/>
      <c r="H14" s="536"/>
      <c r="I14" s="535"/>
      <c r="J14" s="395" t="s">
        <v>747</v>
      </c>
      <c r="K14" s="396" t="s">
        <v>747</v>
      </c>
      <c r="L14" s="523"/>
      <c r="M14" s="538"/>
      <c r="N14" s="397"/>
      <c r="O14" s="397"/>
    </row>
    <row r="15" spans="1:16" x14ac:dyDescent="0.2">
      <c r="A15" s="398" t="s">
        <v>753</v>
      </c>
      <c r="B15" s="532" t="s">
        <v>754</v>
      </c>
      <c r="C15" s="533">
        <v>2</v>
      </c>
      <c r="D15" s="399" t="s">
        <v>747</v>
      </c>
      <c r="E15" s="399" t="s">
        <v>747</v>
      </c>
      <c r="F15" s="537">
        <v>0</v>
      </c>
      <c r="G15" s="535"/>
      <c r="H15" s="536"/>
      <c r="I15" s="535"/>
      <c r="J15" s="395" t="s">
        <v>747</v>
      </c>
      <c r="K15" s="396" t="s">
        <v>747</v>
      </c>
      <c r="L15" s="523"/>
      <c r="M15" s="538"/>
      <c r="N15" s="397"/>
      <c r="O15" s="397"/>
    </row>
    <row r="16" spans="1:16" x14ac:dyDescent="0.2">
      <c r="A16" s="398" t="s">
        <v>755</v>
      </c>
      <c r="B16" s="532" t="s">
        <v>747</v>
      </c>
      <c r="C16" s="533">
        <v>951</v>
      </c>
      <c r="D16" s="399" t="s">
        <v>747</v>
      </c>
      <c r="E16" s="399" t="s">
        <v>747</v>
      </c>
      <c r="F16" s="537">
        <v>2581</v>
      </c>
      <c r="G16" s="535"/>
      <c r="H16" s="536"/>
      <c r="I16" s="535"/>
      <c r="J16" s="395" t="s">
        <v>747</v>
      </c>
      <c r="K16" s="396" t="s">
        <v>747</v>
      </c>
      <c r="L16" s="523"/>
      <c r="M16" s="538"/>
      <c r="N16" s="397"/>
      <c r="O16" s="397"/>
    </row>
    <row r="17" spans="1:15" ht="13.5" thickBot="1" x14ac:dyDescent="0.25">
      <c r="A17" s="364" t="s">
        <v>756</v>
      </c>
      <c r="B17" s="539" t="s">
        <v>757</v>
      </c>
      <c r="C17" s="540">
        <v>2873</v>
      </c>
      <c r="D17" s="404" t="s">
        <v>747</v>
      </c>
      <c r="E17" s="404" t="s">
        <v>747</v>
      </c>
      <c r="F17" s="541">
        <v>2050</v>
      </c>
      <c r="G17" s="520"/>
      <c r="H17" s="542"/>
      <c r="I17" s="543"/>
      <c r="J17" s="408" t="s">
        <v>747</v>
      </c>
      <c r="K17" s="409" t="s">
        <v>747</v>
      </c>
      <c r="L17" s="523"/>
      <c r="M17" s="544"/>
      <c r="N17" s="411"/>
      <c r="O17" s="411"/>
    </row>
    <row r="18" spans="1:15" ht="13.5" thickBot="1" x14ac:dyDescent="0.25">
      <c r="A18" s="412" t="s">
        <v>758</v>
      </c>
      <c r="B18" s="413"/>
      <c r="C18" s="414">
        <v>3891</v>
      </c>
      <c r="D18" s="414" t="s">
        <v>747</v>
      </c>
      <c r="E18" s="414" t="s">
        <v>747</v>
      </c>
      <c r="F18" s="415">
        <f>F13-F14+F15+F16+F17</f>
        <v>4693</v>
      </c>
      <c r="G18" s="416"/>
      <c r="H18" s="545"/>
      <c r="I18" s="546"/>
      <c r="J18" s="419" t="s">
        <v>747</v>
      </c>
      <c r="K18" s="420" t="s">
        <v>747</v>
      </c>
      <c r="L18" s="523"/>
      <c r="M18" s="547"/>
      <c r="N18" s="422"/>
      <c r="O18" s="422"/>
    </row>
    <row r="19" spans="1:15" x14ac:dyDescent="0.2">
      <c r="A19" s="364" t="s">
        <v>759</v>
      </c>
      <c r="B19" s="548" t="s">
        <v>760</v>
      </c>
      <c r="C19" s="549">
        <v>31</v>
      </c>
      <c r="D19" s="391" t="s">
        <v>747</v>
      </c>
      <c r="E19" s="391" t="s">
        <v>747</v>
      </c>
      <c r="F19" s="541">
        <v>28</v>
      </c>
      <c r="G19" s="520"/>
      <c r="H19" s="550"/>
      <c r="I19" s="551"/>
      <c r="J19" s="408" t="s">
        <v>747</v>
      </c>
      <c r="K19" s="409" t="s">
        <v>747</v>
      </c>
      <c r="L19" s="523"/>
      <c r="M19" s="552"/>
      <c r="N19" s="411"/>
      <c r="O19" s="411"/>
    </row>
    <row r="20" spans="1:15" x14ac:dyDescent="0.2">
      <c r="A20" s="398" t="s">
        <v>761</v>
      </c>
      <c r="B20" s="532" t="s">
        <v>762</v>
      </c>
      <c r="C20" s="553">
        <v>1520</v>
      </c>
      <c r="D20" s="399" t="s">
        <v>747</v>
      </c>
      <c r="E20" s="399" t="s">
        <v>747</v>
      </c>
      <c r="F20" s="537">
        <v>1520</v>
      </c>
      <c r="G20" s="535"/>
      <c r="H20" s="536"/>
      <c r="I20" s="535"/>
      <c r="J20" s="395" t="s">
        <v>747</v>
      </c>
      <c r="K20" s="396" t="s">
        <v>747</v>
      </c>
      <c r="L20" s="523"/>
      <c r="M20" s="538"/>
      <c r="N20" s="397"/>
      <c r="O20" s="397"/>
    </row>
    <row r="21" spans="1:15" x14ac:dyDescent="0.2">
      <c r="A21" s="398" t="s">
        <v>763</v>
      </c>
      <c r="B21" s="532" t="s">
        <v>747</v>
      </c>
      <c r="C21" s="553">
        <v>0</v>
      </c>
      <c r="D21" s="399" t="s">
        <v>747</v>
      </c>
      <c r="E21" s="399" t="s">
        <v>747</v>
      </c>
      <c r="F21" s="537">
        <v>0</v>
      </c>
      <c r="G21" s="535"/>
      <c r="H21" s="536"/>
      <c r="I21" s="535"/>
      <c r="J21" s="395" t="s">
        <v>747</v>
      </c>
      <c r="K21" s="396" t="s">
        <v>747</v>
      </c>
      <c r="L21" s="523"/>
      <c r="M21" s="538"/>
      <c r="N21" s="397"/>
      <c r="O21" s="397"/>
    </row>
    <row r="22" spans="1:15" x14ac:dyDescent="0.2">
      <c r="A22" s="398" t="s">
        <v>764</v>
      </c>
      <c r="B22" s="532" t="s">
        <v>747</v>
      </c>
      <c r="C22" s="553">
        <v>2141</v>
      </c>
      <c r="D22" s="399" t="s">
        <v>747</v>
      </c>
      <c r="E22" s="399" t="s">
        <v>747</v>
      </c>
      <c r="F22" s="537">
        <v>2963</v>
      </c>
      <c r="G22" s="535"/>
      <c r="H22" s="536"/>
      <c r="I22" s="535"/>
      <c r="J22" s="395" t="s">
        <v>747</v>
      </c>
      <c r="K22" s="396" t="s">
        <v>747</v>
      </c>
      <c r="L22" s="523"/>
      <c r="M22" s="538"/>
      <c r="N22" s="397"/>
      <c r="O22" s="397"/>
    </row>
    <row r="23" spans="1:15" ht="13.5" thickBot="1" x14ac:dyDescent="0.25">
      <c r="A23" s="377" t="s">
        <v>765</v>
      </c>
      <c r="B23" s="554" t="s">
        <v>747</v>
      </c>
      <c r="C23" s="553">
        <v>0</v>
      </c>
      <c r="D23" s="404" t="s">
        <v>747</v>
      </c>
      <c r="E23" s="404" t="s">
        <v>747</v>
      </c>
      <c r="F23" s="555">
        <v>0</v>
      </c>
      <c r="G23" s="543"/>
      <c r="H23" s="542"/>
      <c r="I23" s="543"/>
      <c r="J23" s="431" t="s">
        <v>747</v>
      </c>
      <c r="K23" s="432" t="s">
        <v>747</v>
      </c>
      <c r="L23" s="523"/>
      <c r="M23" s="531"/>
      <c r="N23" s="433"/>
      <c r="O23" s="433"/>
    </row>
    <row r="24" spans="1:15" x14ac:dyDescent="0.2">
      <c r="A24" s="434" t="s">
        <v>766</v>
      </c>
      <c r="B24" s="556" t="s">
        <v>747</v>
      </c>
      <c r="C24" s="557">
        <v>14883</v>
      </c>
      <c r="D24" s="558">
        <v>13288</v>
      </c>
      <c r="E24" s="558">
        <v>13288</v>
      </c>
      <c r="F24" s="559">
        <v>2468</v>
      </c>
      <c r="G24" s="560"/>
      <c r="H24" s="561"/>
      <c r="I24" s="560"/>
      <c r="J24" s="441">
        <f t="shared" ref="J24:J47" si="0">SUM(F24:I24)</f>
        <v>2468</v>
      </c>
      <c r="K24" s="442">
        <f>IF(E24=0,"x",(J24/E24*100))</f>
        <v>18.573148705599039</v>
      </c>
      <c r="L24" s="523"/>
      <c r="M24" s="524"/>
      <c r="N24" s="443"/>
      <c r="O24" s="444"/>
    </row>
    <row r="25" spans="1:15" x14ac:dyDescent="0.2">
      <c r="A25" s="398" t="s">
        <v>767</v>
      </c>
      <c r="B25" s="562" t="s">
        <v>747</v>
      </c>
      <c r="C25" s="533">
        <v>0</v>
      </c>
      <c r="D25" s="563"/>
      <c r="E25" s="563">
        <v>0</v>
      </c>
      <c r="F25" s="564">
        <v>0</v>
      </c>
      <c r="G25" s="535"/>
      <c r="H25" s="536"/>
      <c r="I25" s="535"/>
      <c r="J25" s="395">
        <f t="shared" si="0"/>
        <v>0</v>
      </c>
      <c r="K25" s="448" t="str">
        <f>IF(E25=0,"x",(J25/E25)*100)</f>
        <v>x</v>
      </c>
      <c r="L25" s="523"/>
      <c r="M25" s="538"/>
      <c r="N25" s="449"/>
      <c r="O25" s="450"/>
    </row>
    <row r="26" spans="1:15" ht="13.5" thickBot="1" x14ac:dyDescent="0.25">
      <c r="A26" s="377" t="s">
        <v>768</v>
      </c>
      <c r="B26" s="565">
        <v>672</v>
      </c>
      <c r="C26" s="566">
        <v>2885</v>
      </c>
      <c r="D26" s="567">
        <v>2185</v>
      </c>
      <c r="E26" s="567">
        <v>2185</v>
      </c>
      <c r="F26" s="568">
        <v>547</v>
      </c>
      <c r="G26" s="569"/>
      <c r="H26" s="570"/>
      <c r="I26" s="571"/>
      <c r="J26" s="458">
        <f t="shared" si="0"/>
        <v>547</v>
      </c>
      <c r="K26" s="459">
        <f t="shared" ref="K26" si="1">IF(E26=0,"x",(J26/E26*100))</f>
        <v>25.034324942791763</v>
      </c>
      <c r="L26" s="523"/>
      <c r="M26" s="544"/>
      <c r="N26" s="460"/>
      <c r="O26" s="461"/>
    </row>
    <row r="27" spans="1:15" x14ac:dyDescent="0.2">
      <c r="A27" s="388" t="s">
        <v>769</v>
      </c>
      <c r="B27" s="556">
        <v>501</v>
      </c>
      <c r="C27" s="533">
        <v>493</v>
      </c>
      <c r="D27" s="572">
        <v>271</v>
      </c>
      <c r="E27" s="572">
        <v>300</v>
      </c>
      <c r="F27" s="573">
        <v>87</v>
      </c>
      <c r="G27" s="551"/>
      <c r="H27" s="550"/>
      <c r="I27" s="551"/>
      <c r="J27" s="441">
        <f t="shared" si="0"/>
        <v>87</v>
      </c>
      <c r="K27" s="464">
        <f t="shared" ref="K27:K47" si="2">IF(E27=0,"x",(J27/E27)*100)</f>
        <v>28.999999999999996</v>
      </c>
      <c r="L27" s="523"/>
      <c r="M27" s="552"/>
      <c r="N27" s="465"/>
      <c r="O27" s="466"/>
    </row>
    <row r="28" spans="1:15" x14ac:dyDescent="0.2">
      <c r="A28" s="398" t="s">
        <v>770</v>
      </c>
      <c r="B28" s="562">
        <v>502</v>
      </c>
      <c r="C28" s="533">
        <v>869</v>
      </c>
      <c r="D28" s="574">
        <v>900</v>
      </c>
      <c r="E28" s="574">
        <v>900</v>
      </c>
      <c r="F28" s="575">
        <v>234</v>
      </c>
      <c r="G28" s="535"/>
      <c r="H28" s="536"/>
      <c r="I28" s="535"/>
      <c r="J28" s="395">
        <f t="shared" si="0"/>
        <v>234</v>
      </c>
      <c r="K28" s="448">
        <f t="shared" si="2"/>
        <v>26</v>
      </c>
      <c r="L28" s="523"/>
      <c r="M28" s="538"/>
      <c r="N28" s="449"/>
      <c r="O28" s="450"/>
    </row>
    <row r="29" spans="1:15" x14ac:dyDescent="0.2">
      <c r="A29" s="398" t="s">
        <v>771</v>
      </c>
      <c r="B29" s="562">
        <v>504</v>
      </c>
      <c r="C29" s="533">
        <v>0</v>
      </c>
      <c r="D29" s="574"/>
      <c r="E29" s="574">
        <v>0</v>
      </c>
      <c r="F29" s="575">
        <v>0</v>
      </c>
      <c r="G29" s="535"/>
      <c r="H29" s="536"/>
      <c r="I29" s="535"/>
      <c r="J29" s="395">
        <f t="shared" si="0"/>
        <v>0</v>
      </c>
      <c r="K29" s="448" t="str">
        <f t="shared" si="2"/>
        <v>x</v>
      </c>
      <c r="L29" s="523"/>
      <c r="M29" s="538"/>
      <c r="N29" s="449"/>
      <c r="O29" s="450"/>
    </row>
    <row r="30" spans="1:15" x14ac:dyDescent="0.2">
      <c r="A30" s="398" t="s">
        <v>772</v>
      </c>
      <c r="B30" s="562">
        <v>511</v>
      </c>
      <c r="C30" s="533">
        <v>159</v>
      </c>
      <c r="D30" s="574">
        <v>150</v>
      </c>
      <c r="E30" s="574">
        <v>150</v>
      </c>
      <c r="F30" s="575">
        <v>5</v>
      </c>
      <c r="G30" s="535"/>
      <c r="H30" s="536"/>
      <c r="I30" s="535"/>
      <c r="J30" s="395">
        <f t="shared" si="0"/>
        <v>5</v>
      </c>
      <c r="K30" s="448">
        <f t="shared" si="2"/>
        <v>3.3333333333333335</v>
      </c>
      <c r="L30" s="523"/>
      <c r="M30" s="538"/>
      <c r="N30" s="449"/>
      <c r="O30" s="450"/>
    </row>
    <row r="31" spans="1:15" x14ac:dyDescent="0.2">
      <c r="A31" s="398" t="s">
        <v>773</v>
      </c>
      <c r="B31" s="562">
        <v>518</v>
      </c>
      <c r="C31" s="533">
        <v>427</v>
      </c>
      <c r="D31" s="574">
        <v>410</v>
      </c>
      <c r="E31" s="574">
        <v>430</v>
      </c>
      <c r="F31" s="575">
        <v>131</v>
      </c>
      <c r="G31" s="535"/>
      <c r="H31" s="536"/>
      <c r="I31" s="535"/>
      <c r="J31" s="395">
        <f t="shared" si="0"/>
        <v>131</v>
      </c>
      <c r="K31" s="448">
        <f t="shared" si="2"/>
        <v>30.465116279069765</v>
      </c>
      <c r="L31" s="523"/>
      <c r="M31" s="538"/>
      <c r="N31" s="449"/>
      <c r="O31" s="450"/>
    </row>
    <row r="32" spans="1:15" x14ac:dyDescent="0.2">
      <c r="A32" s="398" t="s">
        <v>774</v>
      </c>
      <c r="B32" s="562">
        <v>521</v>
      </c>
      <c r="C32" s="533">
        <v>9505</v>
      </c>
      <c r="D32" s="574">
        <v>8845</v>
      </c>
      <c r="E32" s="574">
        <v>8850</v>
      </c>
      <c r="F32" s="575">
        <v>2007</v>
      </c>
      <c r="G32" s="535"/>
      <c r="H32" s="536"/>
      <c r="I32" s="535"/>
      <c r="J32" s="395">
        <f t="shared" si="0"/>
        <v>2007</v>
      </c>
      <c r="K32" s="448">
        <f t="shared" si="2"/>
        <v>22.677966101694917</v>
      </c>
      <c r="L32" s="523"/>
      <c r="M32" s="538"/>
      <c r="N32" s="449"/>
      <c r="O32" s="450"/>
    </row>
    <row r="33" spans="1:15" x14ac:dyDescent="0.2">
      <c r="A33" s="398" t="s">
        <v>775</v>
      </c>
      <c r="B33" s="562" t="s">
        <v>776</v>
      </c>
      <c r="C33" s="533">
        <v>3419</v>
      </c>
      <c r="D33" s="574">
        <v>2989</v>
      </c>
      <c r="E33" s="574">
        <v>2991</v>
      </c>
      <c r="F33" s="575">
        <v>702</v>
      </c>
      <c r="G33" s="535"/>
      <c r="H33" s="536"/>
      <c r="I33" s="535"/>
      <c r="J33" s="395">
        <f t="shared" si="0"/>
        <v>702</v>
      </c>
      <c r="K33" s="448">
        <f t="shared" si="2"/>
        <v>23.470411233701103</v>
      </c>
      <c r="L33" s="523"/>
      <c r="M33" s="538"/>
      <c r="N33" s="449"/>
      <c r="O33" s="450"/>
    </row>
    <row r="34" spans="1:15" x14ac:dyDescent="0.2">
      <c r="A34" s="398" t="s">
        <v>777</v>
      </c>
      <c r="B34" s="562">
        <v>557</v>
      </c>
      <c r="C34" s="533">
        <v>0</v>
      </c>
      <c r="D34" s="574"/>
      <c r="E34" s="574">
        <v>0</v>
      </c>
      <c r="F34" s="575">
        <v>0</v>
      </c>
      <c r="G34" s="535"/>
      <c r="H34" s="536"/>
      <c r="I34" s="535"/>
      <c r="J34" s="395">
        <f t="shared" si="0"/>
        <v>0</v>
      </c>
      <c r="K34" s="448" t="str">
        <f t="shared" si="2"/>
        <v>x</v>
      </c>
      <c r="L34" s="523"/>
      <c r="M34" s="538"/>
      <c r="N34" s="449"/>
      <c r="O34" s="450"/>
    </row>
    <row r="35" spans="1:15" x14ac:dyDescent="0.2">
      <c r="A35" s="398" t="s">
        <v>778</v>
      </c>
      <c r="B35" s="562">
        <v>551</v>
      </c>
      <c r="C35" s="533">
        <v>13</v>
      </c>
      <c r="D35" s="574">
        <v>13</v>
      </c>
      <c r="E35" s="574">
        <v>13</v>
      </c>
      <c r="F35" s="575">
        <v>3</v>
      </c>
      <c r="G35" s="535"/>
      <c r="H35" s="536"/>
      <c r="I35" s="535"/>
      <c r="J35" s="395">
        <f t="shared" si="0"/>
        <v>3</v>
      </c>
      <c r="K35" s="448">
        <f t="shared" si="2"/>
        <v>23.076923076923077</v>
      </c>
      <c r="L35" s="523"/>
      <c r="M35" s="538"/>
      <c r="N35" s="449"/>
      <c r="O35" s="450"/>
    </row>
    <row r="36" spans="1:15" ht="13.5" thickBot="1" x14ac:dyDescent="0.25">
      <c r="A36" s="364" t="s">
        <v>779</v>
      </c>
      <c r="B36" s="576" t="s">
        <v>780</v>
      </c>
      <c r="C36" s="577">
        <v>301</v>
      </c>
      <c r="D36" s="578">
        <v>200</v>
      </c>
      <c r="E36" s="578">
        <v>144</v>
      </c>
      <c r="F36" s="579">
        <v>8</v>
      </c>
      <c r="G36" s="520"/>
      <c r="H36" s="542"/>
      <c r="I36" s="535"/>
      <c r="J36" s="458">
        <f t="shared" si="0"/>
        <v>8</v>
      </c>
      <c r="K36" s="459">
        <f t="shared" si="2"/>
        <v>5.5555555555555554</v>
      </c>
      <c r="L36" s="523"/>
      <c r="M36" s="531"/>
      <c r="N36" s="473"/>
      <c r="O36" s="474"/>
    </row>
    <row r="37" spans="1:15" ht="13.5" thickBot="1" x14ac:dyDescent="0.25">
      <c r="A37" s="412" t="s">
        <v>781</v>
      </c>
      <c r="B37" s="475"/>
      <c r="C37" s="419">
        <f t="shared" ref="C37:I37" si="3">SUM(C27:C36)</f>
        <v>15186</v>
      </c>
      <c r="D37" s="580">
        <f t="shared" si="3"/>
        <v>13778</v>
      </c>
      <c r="E37" s="580">
        <f t="shared" si="3"/>
        <v>13778</v>
      </c>
      <c r="F37" s="420">
        <f t="shared" si="3"/>
        <v>3177</v>
      </c>
      <c r="G37" s="476">
        <f t="shared" si="3"/>
        <v>0</v>
      </c>
      <c r="H37" s="415">
        <f t="shared" si="3"/>
        <v>0</v>
      </c>
      <c r="I37" s="476">
        <f t="shared" si="3"/>
        <v>0</v>
      </c>
      <c r="J37" s="419">
        <f t="shared" si="0"/>
        <v>3177</v>
      </c>
      <c r="K37" s="477">
        <f t="shared" si="2"/>
        <v>23.058499056466829</v>
      </c>
      <c r="L37" s="523"/>
      <c r="M37" s="478">
        <f>SUM(M27:M36)</f>
        <v>0</v>
      </c>
      <c r="N37" s="479">
        <f>SUM(N27:N36)</f>
        <v>0</v>
      </c>
      <c r="O37" s="478">
        <f>SUM(O27:O36)</f>
        <v>0</v>
      </c>
    </row>
    <row r="38" spans="1:15" x14ac:dyDescent="0.2">
      <c r="A38" s="388" t="s">
        <v>782</v>
      </c>
      <c r="B38" s="556">
        <v>601</v>
      </c>
      <c r="C38" s="581">
        <v>0</v>
      </c>
      <c r="D38" s="572"/>
      <c r="E38" s="572">
        <v>0</v>
      </c>
      <c r="F38" s="582">
        <v>0</v>
      </c>
      <c r="G38" s="551"/>
      <c r="H38" s="550"/>
      <c r="I38" s="535"/>
      <c r="J38" s="441">
        <f t="shared" si="0"/>
        <v>0</v>
      </c>
      <c r="K38" s="442" t="str">
        <f t="shared" si="2"/>
        <v>x</v>
      </c>
      <c r="L38" s="523"/>
      <c r="M38" s="552"/>
      <c r="N38" s="465"/>
      <c r="O38" s="466"/>
    </row>
    <row r="39" spans="1:15" x14ac:dyDescent="0.2">
      <c r="A39" s="398" t="s">
        <v>783</v>
      </c>
      <c r="B39" s="562">
        <v>602</v>
      </c>
      <c r="C39" s="533">
        <v>466</v>
      </c>
      <c r="D39" s="574">
        <v>460</v>
      </c>
      <c r="E39" s="574">
        <v>460</v>
      </c>
      <c r="F39" s="575">
        <v>124</v>
      </c>
      <c r="G39" s="535"/>
      <c r="H39" s="536"/>
      <c r="I39" s="535"/>
      <c r="J39" s="395">
        <f t="shared" si="0"/>
        <v>124</v>
      </c>
      <c r="K39" s="448">
        <f t="shared" si="2"/>
        <v>26.956521739130434</v>
      </c>
      <c r="L39" s="523"/>
      <c r="M39" s="538"/>
      <c r="N39" s="449"/>
      <c r="O39" s="450"/>
    </row>
    <row r="40" spans="1:15" x14ac:dyDescent="0.2">
      <c r="A40" s="398" t="s">
        <v>784</v>
      </c>
      <c r="B40" s="562">
        <v>604</v>
      </c>
      <c r="C40" s="533">
        <v>0</v>
      </c>
      <c r="D40" s="574"/>
      <c r="E40" s="574">
        <v>0</v>
      </c>
      <c r="F40" s="575">
        <v>0</v>
      </c>
      <c r="G40" s="535"/>
      <c r="H40" s="536"/>
      <c r="I40" s="535"/>
      <c r="J40" s="395">
        <f t="shared" si="0"/>
        <v>0</v>
      </c>
      <c r="K40" s="448" t="str">
        <f t="shared" si="2"/>
        <v>x</v>
      </c>
      <c r="L40" s="523"/>
      <c r="M40" s="538"/>
      <c r="N40" s="449"/>
      <c r="O40" s="450"/>
    </row>
    <row r="41" spans="1:15" x14ac:dyDescent="0.2">
      <c r="A41" s="398" t="s">
        <v>785</v>
      </c>
      <c r="B41" s="562" t="s">
        <v>786</v>
      </c>
      <c r="C41" s="533">
        <v>14883</v>
      </c>
      <c r="D41" s="574">
        <v>13288</v>
      </c>
      <c r="E41" s="574">
        <v>13288</v>
      </c>
      <c r="F41" s="575">
        <v>3015</v>
      </c>
      <c r="G41" s="535"/>
      <c r="H41" s="536"/>
      <c r="I41" s="535"/>
      <c r="J41" s="395">
        <f t="shared" si="0"/>
        <v>3015</v>
      </c>
      <c r="K41" s="448">
        <f t="shared" si="2"/>
        <v>22.689644792293798</v>
      </c>
      <c r="L41" s="523"/>
      <c r="M41" s="538"/>
      <c r="N41" s="449"/>
      <c r="O41" s="450"/>
    </row>
    <row r="42" spans="1:15" ht="13.5" thickBot="1" x14ac:dyDescent="0.25">
      <c r="A42" s="364" t="s">
        <v>787</v>
      </c>
      <c r="B42" s="576" t="s">
        <v>788</v>
      </c>
      <c r="C42" s="540">
        <v>36</v>
      </c>
      <c r="D42" s="578">
        <v>30</v>
      </c>
      <c r="E42" s="578">
        <v>30</v>
      </c>
      <c r="F42" s="579">
        <v>22</v>
      </c>
      <c r="G42" s="520"/>
      <c r="H42" s="542"/>
      <c r="I42" s="535"/>
      <c r="J42" s="458">
        <f t="shared" si="0"/>
        <v>22</v>
      </c>
      <c r="K42" s="459">
        <f t="shared" si="2"/>
        <v>73.333333333333329</v>
      </c>
      <c r="L42" s="523"/>
      <c r="M42" s="531"/>
      <c r="N42" s="473"/>
      <c r="O42" s="474"/>
    </row>
    <row r="43" spans="1:15" ht="13.5" thickBot="1" x14ac:dyDescent="0.25">
      <c r="A43" s="412" t="s">
        <v>789</v>
      </c>
      <c r="B43" s="475" t="s">
        <v>747</v>
      </c>
      <c r="C43" s="419">
        <f t="shared" ref="C43:I43" si="4">SUM(C38:C42)</f>
        <v>15385</v>
      </c>
      <c r="D43" s="580">
        <f t="shared" si="4"/>
        <v>13778</v>
      </c>
      <c r="E43" s="580">
        <f t="shared" si="4"/>
        <v>13778</v>
      </c>
      <c r="F43" s="420">
        <f t="shared" si="4"/>
        <v>3161</v>
      </c>
      <c r="G43" s="476">
        <f t="shared" si="4"/>
        <v>0</v>
      </c>
      <c r="H43" s="415">
        <f t="shared" si="4"/>
        <v>0</v>
      </c>
      <c r="I43" s="482">
        <f t="shared" si="4"/>
        <v>0</v>
      </c>
      <c r="J43" s="419">
        <f t="shared" si="0"/>
        <v>3161</v>
      </c>
      <c r="K43" s="464">
        <f t="shared" si="2"/>
        <v>22.942371897227464</v>
      </c>
      <c r="L43" s="523"/>
      <c r="M43" s="478">
        <f>SUM(M38:M42)</f>
        <v>0</v>
      </c>
      <c r="N43" s="479">
        <f>SUM(N38:N42)</f>
        <v>0</v>
      </c>
      <c r="O43" s="478">
        <f>SUM(O38:O42)</f>
        <v>0</v>
      </c>
    </row>
    <row r="44" spans="1:15" s="593" customFormat="1" ht="13.5" thickBot="1" x14ac:dyDescent="0.25">
      <c r="A44" s="583"/>
      <c r="B44" s="584"/>
      <c r="C44" s="540"/>
      <c r="D44" s="585"/>
      <c r="E44" s="585"/>
      <c r="F44" s="586"/>
      <c r="G44" s="549"/>
      <c r="H44" s="587"/>
      <c r="I44" s="549"/>
      <c r="J44" s="588"/>
      <c r="K44" s="589"/>
      <c r="L44" s="590"/>
      <c r="M44" s="591"/>
      <c r="N44" s="592"/>
      <c r="O44" s="592"/>
    </row>
    <row r="45" spans="1:15" ht="13.5" thickBot="1" x14ac:dyDescent="0.25">
      <c r="A45" s="491" t="s">
        <v>790</v>
      </c>
      <c r="B45" s="475" t="s">
        <v>747</v>
      </c>
      <c r="C45" s="420">
        <f t="shared" ref="C45:I45" si="5">C43-C41</f>
        <v>502</v>
      </c>
      <c r="D45" s="419">
        <f t="shared" si="5"/>
        <v>490</v>
      </c>
      <c r="E45" s="419">
        <f t="shared" si="5"/>
        <v>490</v>
      </c>
      <c r="F45" s="420">
        <f t="shared" si="5"/>
        <v>146</v>
      </c>
      <c r="G45" s="492">
        <f t="shared" si="5"/>
        <v>0</v>
      </c>
      <c r="H45" s="420">
        <f t="shared" si="5"/>
        <v>0</v>
      </c>
      <c r="I45" s="492">
        <f t="shared" si="5"/>
        <v>0</v>
      </c>
      <c r="J45" s="441">
        <f t="shared" si="0"/>
        <v>146</v>
      </c>
      <c r="K45" s="442">
        <f t="shared" si="2"/>
        <v>29.795918367346943</v>
      </c>
      <c r="L45" s="523"/>
      <c r="M45" s="493">
        <f>M43-M41</f>
        <v>0</v>
      </c>
      <c r="N45" s="494">
        <f>N43-N41</f>
        <v>0</v>
      </c>
      <c r="O45" s="493">
        <f>O43-O41</f>
        <v>0</v>
      </c>
    </row>
    <row r="46" spans="1:15" ht="13.5" thickBot="1" x14ac:dyDescent="0.25">
      <c r="A46" s="412" t="s">
        <v>791</v>
      </c>
      <c r="B46" s="475" t="s">
        <v>747</v>
      </c>
      <c r="C46" s="420">
        <f t="shared" ref="C46:I46" si="6">C43-C37</f>
        <v>199</v>
      </c>
      <c r="D46" s="419">
        <f t="shared" si="6"/>
        <v>0</v>
      </c>
      <c r="E46" s="419">
        <f t="shared" si="6"/>
        <v>0</v>
      </c>
      <c r="F46" s="420">
        <f t="shared" si="6"/>
        <v>-16</v>
      </c>
      <c r="G46" s="492">
        <f t="shared" si="6"/>
        <v>0</v>
      </c>
      <c r="H46" s="420">
        <f t="shared" si="6"/>
        <v>0</v>
      </c>
      <c r="I46" s="492">
        <f t="shared" si="6"/>
        <v>0</v>
      </c>
      <c r="J46" s="441">
        <f t="shared" si="0"/>
        <v>-16</v>
      </c>
      <c r="K46" s="442" t="str">
        <f t="shared" si="2"/>
        <v>x</v>
      </c>
      <c r="L46" s="523"/>
      <c r="M46" s="493">
        <f>M43-M37</f>
        <v>0</v>
      </c>
      <c r="N46" s="494">
        <f>N43-N37</f>
        <v>0</v>
      </c>
      <c r="O46" s="493">
        <f>O43-O37</f>
        <v>0</v>
      </c>
    </row>
    <row r="47" spans="1:15" ht="13.5" thickBot="1" x14ac:dyDescent="0.25">
      <c r="A47" s="495" t="s">
        <v>792</v>
      </c>
      <c r="B47" s="496" t="s">
        <v>747</v>
      </c>
      <c r="C47" s="420">
        <f t="shared" ref="C47:I47" si="7">C46-C41</f>
        <v>-14684</v>
      </c>
      <c r="D47" s="419">
        <f t="shared" si="7"/>
        <v>-13288</v>
      </c>
      <c r="E47" s="419">
        <f t="shared" si="7"/>
        <v>-13288</v>
      </c>
      <c r="F47" s="420">
        <f t="shared" si="7"/>
        <v>-3031</v>
      </c>
      <c r="G47" s="492">
        <f t="shared" si="7"/>
        <v>0</v>
      </c>
      <c r="H47" s="420">
        <f t="shared" si="7"/>
        <v>0</v>
      </c>
      <c r="I47" s="492">
        <f t="shared" si="7"/>
        <v>0</v>
      </c>
      <c r="J47" s="419">
        <f t="shared" si="0"/>
        <v>-3031</v>
      </c>
      <c r="K47" s="442">
        <f t="shared" si="2"/>
        <v>22.81005418422637</v>
      </c>
      <c r="L47" s="523"/>
      <c r="M47" s="493">
        <f>M46-M41</f>
        <v>0</v>
      </c>
      <c r="N47" s="494">
        <f>N46-N41</f>
        <v>0</v>
      </c>
      <c r="O47" s="493">
        <f>O46-O41</f>
        <v>0</v>
      </c>
    </row>
    <row r="50" spans="1:10" ht="14.25" x14ac:dyDescent="0.2">
      <c r="A50" s="594" t="s">
        <v>793</v>
      </c>
    </row>
    <row r="51" spans="1:10" s="511" customFormat="1" ht="14.25" x14ac:dyDescent="0.2">
      <c r="A51" s="595" t="s">
        <v>794</v>
      </c>
      <c r="B51" s="596"/>
      <c r="E51" s="503"/>
      <c r="F51" s="503"/>
      <c r="G51" s="503"/>
      <c r="H51" s="503"/>
      <c r="I51" s="503"/>
      <c r="J51" s="503"/>
    </row>
    <row r="52" spans="1:10" s="511" customFormat="1" ht="14.25" x14ac:dyDescent="0.2">
      <c r="A52" s="499" t="s">
        <v>795</v>
      </c>
      <c r="B52" s="596"/>
      <c r="E52" s="503"/>
      <c r="F52" s="503"/>
      <c r="G52" s="503"/>
      <c r="H52" s="503"/>
      <c r="I52" s="503"/>
      <c r="J52" s="503"/>
    </row>
    <row r="53" spans="1:10" s="501" customFormat="1" ht="14.25" x14ac:dyDescent="0.2">
      <c r="A53" s="499" t="s">
        <v>796</v>
      </c>
      <c r="B53" s="500"/>
      <c r="E53" s="502"/>
      <c r="F53" s="502"/>
      <c r="G53" s="502"/>
      <c r="H53" s="502"/>
      <c r="I53" s="502"/>
      <c r="J53" s="502"/>
    </row>
    <row r="56" spans="1:10" x14ac:dyDescent="0.2">
      <c r="A56" s="336" t="s">
        <v>822</v>
      </c>
    </row>
    <row r="58" spans="1:10" x14ac:dyDescent="0.2">
      <c r="A58" s="336" t="s">
        <v>823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activeCell="V1" sqref="V1"/>
    </sheetView>
  </sheetViews>
  <sheetFormatPr defaultColWidth="8.7109375" defaultRowHeight="12.75" x14ac:dyDescent="0.2"/>
  <cols>
    <col min="1" max="1" width="37.7109375" style="336" customWidth="1"/>
    <col min="2" max="2" width="7.28515625" style="337" customWidth="1"/>
    <col min="3" max="4" width="11.5703125" style="335" customWidth="1"/>
    <col min="5" max="5" width="11.5703125" style="338" customWidth="1"/>
    <col min="6" max="6" width="11.42578125" style="338" customWidth="1"/>
    <col min="7" max="7" width="9.85546875" style="338" customWidth="1"/>
    <col min="8" max="8" width="9.140625" style="338" customWidth="1"/>
    <col min="9" max="9" width="9.28515625" style="338" customWidth="1"/>
    <col min="10" max="10" width="9.140625" style="338" customWidth="1"/>
    <col min="11" max="11" width="12" style="335" customWidth="1"/>
    <col min="12" max="12" width="8.7109375" style="335"/>
    <col min="13" max="13" width="11.85546875" style="335" customWidth="1"/>
    <col min="14" max="14" width="12.5703125" style="335" customWidth="1"/>
    <col min="15" max="15" width="11.85546875" style="335" customWidth="1"/>
    <col min="16" max="16" width="12" style="335" customWidth="1"/>
    <col min="17" max="16384" width="8.7109375" style="335"/>
  </cols>
  <sheetData>
    <row r="1" spans="1:16" ht="23.25" x14ac:dyDescent="0.35">
      <c r="A1" s="615"/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334"/>
    </row>
    <row r="2" spans="1:16" x14ac:dyDescent="0.2">
      <c r="O2" s="339"/>
    </row>
    <row r="3" spans="1:16" ht="18.75" x14ac:dyDescent="0.3">
      <c r="A3" s="340" t="s">
        <v>723</v>
      </c>
      <c r="F3" s="341"/>
      <c r="G3" s="341"/>
    </row>
    <row r="4" spans="1:16" ht="18" x14ac:dyDescent="0.25">
      <c r="A4" s="342"/>
      <c r="F4" s="341"/>
      <c r="G4" s="341"/>
    </row>
    <row r="5" spans="1:16" x14ac:dyDescent="0.2">
      <c r="A5" s="343"/>
      <c r="F5" s="341"/>
      <c r="G5" s="341"/>
    </row>
    <row r="6" spans="1:16" ht="13.5" thickBot="1" x14ac:dyDescent="0.25">
      <c r="F6" s="341"/>
      <c r="G6" s="341"/>
    </row>
    <row r="7" spans="1:16" ht="18.75" thickBot="1" x14ac:dyDescent="0.3">
      <c r="A7" s="344" t="s">
        <v>724</v>
      </c>
      <c r="B7" s="345"/>
      <c r="C7" s="617" t="s">
        <v>824</v>
      </c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9"/>
      <c r="P7" s="335" t="s">
        <v>825</v>
      </c>
    </row>
    <row r="8" spans="1:16" ht="13.5" thickBot="1" x14ac:dyDescent="0.25">
      <c r="A8" s="343" t="s">
        <v>726</v>
      </c>
      <c r="F8" s="341"/>
      <c r="G8" s="341"/>
    </row>
    <row r="9" spans="1:16" ht="13.5" thickBot="1" x14ac:dyDescent="0.25">
      <c r="A9" s="346"/>
      <c r="B9" s="347"/>
      <c r="C9" s="348" t="s">
        <v>0</v>
      </c>
      <c r="D9" s="349" t="s">
        <v>727</v>
      </c>
      <c r="E9" s="350" t="s">
        <v>728</v>
      </c>
      <c r="F9" s="620" t="s">
        <v>729</v>
      </c>
      <c r="G9" s="621"/>
      <c r="H9" s="621"/>
      <c r="I9" s="622"/>
      <c r="J9" s="351" t="s">
        <v>730</v>
      </c>
      <c r="K9" s="352" t="s">
        <v>731</v>
      </c>
      <c r="M9" s="347" t="s">
        <v>732</v>
      </c>
      <c r="N9" s="347" t="s">
        <v>733</v>
      </c>
      <c r="O9" s="347" t="s">
        <v>732</v>
      </c>
    </row>
    <row r="10" spans="1:16" ht="13.5" thickBot="1" x14ac:dyDescent="0.25">
      <c r="A10" s="353" t="s">
        <v>734</v>
      </c>
      <c r="B10" s="354" t="s">
        <v>735</v>
      </c>
      <c r="C10" s="355" t="s">
        <v>736</v>
      </c>
      <c r="D10" s="356">
        <v>2024</v>
      </c>
      <c r="E10" s="357">
        <v>2024</v>
      </c>
      <c r="F10" s="358" t="s">
        <v>737</v>
      </c>
      <c r="G10" s="359" t="s">
        <v>738</v>
      </c>
      <c r="H10" s="359" t="s">
        <v>739</v>
      </c>
      <c r="I10" s="360" t="s">
        <v>740</v>
      </c>
      <c r="J10" s="361" t="s">
        <v>741</v>
      </c>
      <c r="K10" s="362" t="s">
        <v>742</v>
      </c>
      <c r="M10" s="363" t="s">
        <v>743</v>
      </c>
      <c r="N10" s="354" t="s">
        <v>744</v>
      </c>
      <c r="O10" s="354" t="s">
        <v>745</v>
      </c>
    </row>
    <row r="11" spans="1:16" x14ac:dyDescent="0.2">
      <c r="A11" s="364" t="s">
        <v>746</v>
      </c>
      <c r="B11" s="365"/>
      <c r="C11" s="366">
        <v>18</v>
      </c>
      <c r="D11" s="367">
        <v>18</v>
      </c>
      <c r="E11" s="367">
        <v>18</v>
      </c>
      <c r="F11" s="368">
        <v>18</v>
      </c>
      <c r="G11" s="369"/>
      <c r="H11" s="370"/>
      <c r="I11" s="371"/>
      <c r="J11" s="372" t="s">
        <v>747</v>
      </c>
      <c r="K11" s="373" t="s">
        <v>747</v>
      </c>
      <c r="L11" s="374"/>
      <c r="M11" s="375"/>
      <c r="N11" s="376"/>
      <c r="O11" s="376"/>
    </row>
    <row r="12" spans="1:16" ht="13.5" thickBot="1" x14ac:dyDescent="0.25">
      <c r="A12" s="377" t="s">
        <v>748</v>
      </c>
      <c r="B12" s="378"/>
      <c r="C12" s="379">
        <v>16.97</v>
      </c>
      <c r="D12" s="380">
        <v>17.489999999999998</v>
      </c>
      <c r="E12" s="380">
        <v>16.97</v>
      </c>
      <c r="F12" s="381">
        <v>16.97</v>
      </c>
      <c r="G12" s="382"/>
      <c r="H12" s="383"/>
      <c r="I12" s="382"/>
      <c r="J12" s="384"/>
      <c r="K12" s="385" t="s">
        <v>747</v>
      </c>
      <c r="L12" s="374"/>
      <c r="M12" s="386"/>
      <c r="N12" s="387"/>
      <c r="O12" s="387"/>
    </row>
    <row r="13" spans="1:16" x14ac:dyDescent="0.2">
      <c r="A13" s="388" t="s">
        <v>826</v>
      </c>
      <c r="B13" s="389" t="s">
        <v>750</v>
      </c>
      <c r="C13" s="390">
        <v>3677</v>
      </c>
      <c r="D13" s="391" t="s">
        <v>747</v>
      </c>
      <c r="E13" s="391" t="s">
        <v>747</v>
      </c>
      <c r="F13" s="392">
        <v>3619</v>
      </c>
      <c r="G13" s="393"/>
      <c r="H13" s="394"/>
      <c r="I13" s="393"/>
      <c r="J13" s="395" t="s">
        <v>747</v>
      </c>
      <c r="K13" s="396" t="s">
        <v>747</v>
      </c>
      <c r="L13" s="374"/>
      <c r="M13" s="375"/>
      <c r="N13" s="397"/>
      <c r="O13" s="397"/>
    </row>
    <row r="14" spans="1:16" x14ac:dyDescent="0.2">
      <c r="A14" s="398" t="s">
        <v>751</v>
      </c>
      <c r="B14" s="389" t="s">
        <v>752</v>
      </c>
      <c r="C14" s="390">
        <v>3551</v>
      </c>
      <c r="D14" s="399" t="s">
        <v>747</v>
      </c>
      <c r="E14" s="399" t="s">
        <v>747</v>
      </c>
      <c r="F14" s="400">
        <v>3505</v>
      </c>
      <c r="G14" s="393"/>
      <c r="H14" s="394"/>
      <c r="I14" s="393"/>
      <c r="J14" s="395" t="s">
        <v>747</v>
      </c>
      <c r="K14" s="396" t="s">
        <v>747</v>
      </c>
      <c r="L14" s="374"/>
      <c r="M14" s="401"/>
      <c r="N14" s="397"/>
      <c r="O14" s="397"/>
    </row>
    <row r="15" spans="1:16" x14ac:dyDescent="0.2">
      <c r="A15" s="398" t="s">
        <v>753</v>
      </c>
      <c r="B15" s="389" t="s">
        <v>754</v>
      </c>
      <c r="C15" s="390">
        <v>30</v>
      </c>
      <c r="D15" s="399" t="s">
        <v>747</v>
      </c>
      <c r="E15" s="399" t="s">
        <v>747</v>
      </c>
      <c r="F15" s="400">
        <v>0</v>
      </c>
      <c r="G15" s="393"/>
      <c r="H15" s="394"/>
      <c r="I15" s="393"/>
      <c r="J15" s="395" t="s">
        <v>747</v>
      </c>
      <c r="K15" s="396" t="s">
        <v>747</v>
      </c>
      <c r="L15" s="374"/>
      <c r="M15" s="401"/>
      <c r="N15" s="397"/>
      <c r="O15" s="397"/>
    </row>
    <row r="16" spans="1:16" x14ac:dyDescent="0.2">
      <c r="A16" s="398" t="s">
        <v>755</v>
      </c>
      <c r="B16" s="389" t="s">
        <v>747</v>
      </c>
      <c r="C16" s="390">
        <v>765</v>
      </c>
      <c r="D16" s="399" t="s">
        <v>747</v>
      </c>
      <c r="E16" s="399" t="s">
        <v>747</v>
      </c>
      <c r="F16" s="400">
        <v>2233</v>
      </c>
      <c r="G16" s="393"/>
      <c r="H16" s="394"/>
      <c r="I16" s="393"/>
      <c r="J16" s="395" t="s">
        <v>747</v>
      </c>
      <c r="K16" s="396" t="s">
        <v>747</v>
      </c>
      <c r="L16" s="374"/>
      <c r="M16" s="401"/>
      <c r="N16" s="397"/>
      <c r="O16" s="397"/>
    </row>
    <row r="17" spans="1:15" ht="13.5" thickBot="1" x14ac:dyDescent="0.25">
      <c r="A17" s="364" t="s">
        <v>756</v>
      </c>
      <c r="B17" s="402" t="s">
        <v>757</v>
      </c>
      <c r="C17" s="403">
        <v>1910</v>
      </c>
      <c r="D17" s="404" t="s">
        <v>747</v>
      </c>
      <c r="E17" s="404" t="s">
        <v>747</v>
      </c>
      <c r="F17" s="405">
        <v>1022</v>
      </c>
      <c r="G17" s="369"/>
      <c r="H17" s="406"/>
      <c r="I17" s="407"/>
      <c r="J17" s="408" t="s">
        <v>747</v>
      </c>
      <c r="K17" s="409" t="s">
        <v>747</v>
      </c>
      <c r="L17" s="374"/>
      <c r="M17" s="410"/>
      <c r="N17" s="411"/>
      <c r="O17" s="411"/>
    </row>
    <row r="18" spans="1:15" ht="13.5" thickBot="1" x14ac:dyDescent="0.25">
      <c r="A18" s="412" t="s">
        <v>758</v>
      </c>
      <c r="B18" s="413"/>
      <c r="C18" s="414">
        <f>C13-C14+C15+C16+C17</f>
        <v>2831</v>
      </c>
      <c r="D18" s="414" t="s">
        <v>747</v>
      </c>
      <c r="E18" s="414" t="s">
        <v>747</v>
      </c>
      <c r="F18" s="415">
        <f>F13-F14+F15+F16+F17</f>
        <v>3369</v>
      </c>
      <c r="G18" s="416"/>
      <c r="H18" s="417"/>
      <c r="I18" s="418"/>
      <c r="J18" s="419" t="s">
        <v>747</v>
      </c>
      <c r="K18" s="420" t="s">
        <v>747</v>
      </c>
      <c r="L18" s="374"/>
      <c r="M18" s="421"/>
      <c r="N18" s="422"/>
      <c r="O18" s="422"/>
    </row>
    <row r="19" spans="1:15" x14ac:dyDescent="0.2">
      <c r="A19" s="364" t="s">
        <v>759</v>
      </c>
      <c r="B19" s="423" t="s">
        <v>760</v>
      </c>
      <c r="C19" s="424">
        <v>105</v>
      </c>
      <c r="D19" s="391" t="s">
        <v>747</v>
      </c>
      <c r="E19" s="391" t="s">
        <v>747</v>
      </c>
      <c r="F19" s="405">
        <v>94</v>
      </c>
      <c r="G19" s="369"/>
      <c r="H19" s="425"/>
      <c r="I19" s="426"/>
      <c r="J19" s="408" t="s">
        <v>747</v>
      </c>
      <c r="K19" s="409" t="s">
        <v>747</v>
      </c>
      <c r="L19" s="374"/>
      <c r="M19" s="427"/>
      <c r="N19" s="411"/>
      <c r="O19" s="411"/>
    </row>
    <row r="20" spans="1:15" x14ac:dyDescent="0.2">
      <c r="A20" s="398" t="s">
        <v>761</v>
      </c>
      <c r="B20" s="389" t="s">
        <v>762</v>
      </c>
      <c r="C20" s="428">
        <v>733</v>
      </c>
      <c r="D20" s="399" t="s">
        <v>747</v>
      </c>
      <c r="E20" s="399" t="s">
        <v>747</v>
      </c>
      <c r="F20" s="400">
        <v>376</v>
      </c>
      <c r="G20" s="393"/>
      <c r="H20" s="394"/>
      <c r="I20" s="393"/>
      <c r="J20" s="395" t="s">
        <v>747</v>
      </c>
      <c r="K20" s="396" t="s">
        <v>747</v>
      </c>
      <c r="L20" s="374"/>
      <c r="M20" s="401"/>
      <c r="N20" s="397"/>
      <c r="O20" s="397"/>
    </row>
    <row r="21" spans="1:15" x14ac:dyDescent="0.2">
      <c r="A21" s="398" t="s">
        <v>763</v>
      </c>
      <c r="B21" s="389" t="s">
        <v>747</v>
      </c>
      <c r="C21" s="428">
        <v>218</v>
      </c>
      <c r="D21" s="399" t="s">
        <v>747</v>
      </c>
      <c r="E21" s="399" t="s">
        <v>747</v>
      </c>
      <c r="F21" s="400">
        <v>597</v>
      </c>
      <c r="G21" s="393"/>
      <c r="H21" s="394"/>
      <c r="I21" s="393"/>
      <c r="J21" s="395" t="s">
        <v>747</v>
      </c>
      <c r="K21" s="396" t="s">
        <v>747</v>
      </c>
      <c r="L21" s="374"/>
      <c r="M21" s="401"/>
      <c r="N21" s="397"/>
      <c r="O21" s="397"/>
    </row>
    <row r="22" spans="1:15" x14ac:dyDescent="0.2">
      <c r="A22" s="398" t="s">
        <v>764</v>
      </c>
      <c r="B22" s="389" t="s">
        <v>747</v>
      </c>
      <c r="C22" s="428">
        <v>1774</v>
      </c>
      <c r="D22" s="399" t="s">
        <v>747</v>
      </c>
      <c r="E22" s="399" t="s">
        <v>747</v>
      </c>
      <c r="F22" s="400">
        <v>2344</v>
      </c>
      <c r="G22" s="393"/>
      <c r="H22" s="394"/>
      <c r="I22" s="393"/>
      <c r="J22" s="395" t="s">
        <v>747</v>
      </c>
      <c r="K22" s="396" t="s">
        <v>747</v>
      </c>
      <c r="L22" s="374"/>
      <c r="M22" s="401"/>
      <c r="N22" s="397"/>
      <c r="O22" s="397"/>
    </row>
    <row r="23" spans="1:15" ht="13.5" thickBot="1" x14ac:dyDescent="0.25">
      <c r="A23" s="377" t="s">
        <v>765</v>
      </c>
      <c r="B23" s="429" t="s">
        <v>747</v>
      </c>
      <c r="C23" s="428"/>
      <c r="D23" s="404" t="s">
        <v>747</v>
      </c>
      <c r="E23" s="404" t="s">
        <v>747</v>
      </c>
      <c r="F23" s="430"/>
      <c r="G23" s="407"/>
      <c r="H23" s="406"/>
      <c r="I23" s="407"/>
      <c r="J23" s="431" t="s">
        <v>747</v>
      </c>
      <c r="K23" s="432" t="s">
        <v>747</v>
      </c>
      <c r="L23" s="374"/>
      <c r="M23" s="386"/>
      <c r="N23" s="433"/>
      <c r="O23" s="433"/>
    </row>
    <row r="24" spans="1:15" x14ac:dyDescent="0.2">
      <c r="A24" s="434" t="s">
        <v>766</v>
      </c>
      <c r="B24" s="435" t="s">
        <v>747</v>
      </c>
      <c r="C24" s="436">
        <v>10780</v>
      </c>
      <c r="D24" s="437">
        <v>9919</v>
      </c>
      <c r="E24" s="437">
        <v>9984</v>
      </c>
      <c r="F24" s="438">
        <v>2430</v>
      </c>
      <c r="G24" s="439"/>
      <c r="H24" s="440"/>
      <c r="I24" s="439"/>
      <c r="J24" s="441">
        <f t="shared" ref="J24:J47" si="0">SUM(F24:I24)</f>
        <v>2430</v>
      </c>
      <c r="K24" s="442">
        <f>IF(E24=0,"x",(J24/E24*100))</f>
        <v>24.338942307692307</v>
      </c>
      <c r="L24" s="374"/>
      <c r="M24" s="375"/>
      <c r="N24" s="443"/>
      <c r="O24" s="444"/>
    </row>
    <row r="25" spans="1:15" x14ac:dyDescent="0.2">
      <c r="A25" s="398" t="s">
        <v>767</v>
      </c>
      <c r="B25" s="445" t="s">
        <v>747</v>
      </c>
      <c r="C25" s="390"/>
      <c r="D25" s="446"/>
      <c r="E25" s="446">
        <v>0</v>
      </c>
      <c r="F25" s="447">
        <v>0</v>
      </c>
      <c r="G25" s="393"/>
      <c r="H25" s="394"/>
      <c r="I25" s="393"/>
      <c r="J25" s="395">
        <f t="shared" si="0"/>
        <v>0</v>
      </c>
      <c r="K25" s="448" t="str">
        <f>IF(E25=0,"x",(J25/E25)*100)</f>
        <v>x</v>
      </c>
      <c r="L25" s="374"/>
      <c r="M25" s="401"/>
      <c r="N25" s="449"/>
      <c r="O25" s="450"/>
    </row>
    <row r="26" spans="1:15" ht="13.5" thickBot="1" x14ac:dyDescent="0.25">
      <c r="A26" s="377" t="s">
        <v>768</v>
      </c>
      <c r="B26" s="451">
        <v>672</v>
      </c>
      <c r="C26" s="452">
        <v>1830</v>
      </c>
      <c r="D26" s="453">
        <v>2030</v>
      </c>
      <c r="E26" s="453">
        <v>2030</v>
      </c>
      <c r="F26" s="454">
        <v>658</v>
      </c>
      <c r="G26" s="455"/>
      <c r="H26" s="456"/>
      <c r="I26" s="457"/>
      <c r="J26" s="458">
        <f t="shared" si="0"/>
        <v>658</v>
      </c>
      <c r="K26" s="459">
        <f t="shared" ref="K26" si="1">IF(E26=0,"x",(J26/E26*100))</f>
        <v>32.41379310344827</v>
      </c>
      <c r="L26" s="374"/>
      <c r="M26" s="410"/>
      <c r="N26" s="460"/>
      <c r="O26" s="461"/>
    </row>
    <row r="27" spans="1:15" x14ac:dyDescent="0.2">
      <c r="A27" s="388" t="s">
        <v>769</v>
      </c>
      <c r="B27" s="435">
        <v>501</v>
      </c>
      <c r="C27" s="390">
        <v>382</v>
      </c>
      <c r="D27" s="462">
        <v>721</v>
      </c>
      <c r="E27" s="462">
        <v>732</v>
      </c>
      <c r="F27" s="463">
        <v>324</v>
      </c>
      <c r="G27" s="426"/>
      <c r="H27" s="425"/>
      <c r="I27" s="426"/>
      <c r="J27" s="441">
        <f t="shared" si="0"/>
        <v>324</v>
      </c>
      <c r="K27" s="464">
        <f t="shared" ref="K27:K47" si="2">IF(E27=0,"x",(J27/E27)*100)</f>
        <v>44.26229508196721</v>
      </c>
      <c r="L27" s="374"/>
      <c r="M27" s="427"/>
      <c r="N27" s="465"/>
      <c r="O27" s="466"/>
    </row>
    <row r="28" spans="1:15" x14ac:dyDescent="0.2">
      <c r="A28" s="398" t="s">
        <v>770</v>
      </c>
      <c r="B28" s="445">
        <v>502</v>
      </c>
      <c r="C28" s="390">
        <v>530</v>
      </c>
      <c r="D28" s="467">
        <v>379</v>
      </c>
      <c r="E28" s="467">
        <v>379</v>
      </c>
      <c r="F28" s="468">
        <v>170</v>
      </c>
      <c r="G28" s="393"/>
      <c r="H28" s="394"/>
      <c r="I28" s="393"/>
      <c r="J28" s="395">
        <f t="shared" si="0"/>
        <v>170</v>
      </c>
      <c r="K28" s="448">
        <f t="shared" si="2"/>
        <v>44.854881266490764</v>
      </c>
      <c r="L28" s="374"/>
      <c r="M28" s="401"/>
      <c r="N28" s="449"/>
      <c r="O28" s="450"/>
    </row>
    <row r="29" spans="1:15" x14ac:dyDescent="0.2">
      <c r="A29" s="398" t="s">
        <v>771</v>
      </c>
      <c r="B29" s="445">
        <v>504</v>
      </c>
      <c r="C29" s="390"/>
      <c r="D29" s="467">
        <v>0</v>
      </c>
      <c r="E29" s="467">
        <v>0</v>
      </c>
      <c r="F29" s="468">
        <v>0</v>
      </c>
      <c r="G29" s="393"/>
      <c r="H29" s="394"/>
      <c r="I29" s="393"/>
      <c r="J29" s="395">
        <f t="shared" si="0"/>
        <v>0</v>
      </c>
      <c r="K29" s="448" t="str">
        <f t="shared" si="2"/>
        <v>x</v>
      </c>
      <c r="L29" s="374"/>
      <c r="M29" s="401"/>
      <c r="N29" s="449"/>
      <c r="O29" s="450"/>
    </row>
    <row r="30" spans="1:15" x14ac:dyDescent="0.2">
      <c r="A30" s="398" t="s">
        <v>772</v>
      </c>
      <c r="B30" s="445">
        <v>511</v>
      </c>
      <c r="C30" s="390">
        <v>20</v>
      </c>
      <c r="D30" s="467">
        <v>140</v>
      </c>
      <c r="E30" s="467">
        <v>140</v>
      </c>
      <c r="F30" s="468">
        <v>1</v>
      </c>
      <c r="G30" s="393"/>
      <c r="H30" s="394"/>
      <c r="I30" s="393"/>
      <c r="J30" s="395">
        <f t="shared" si="0"/>
        <v>1</v>
      </c>
      <c r="K30" s="448">
        <f t="shared" si="2"/>
        <v>0.7142857142857143</v>
      </c>
      <c r="L30" s="374"/>
      <c r="M30" s="401"/>
      <c r="N30" s="449"/>
      <c r="O30" s="450"/>
    </row>
    <row r="31" spans="1:15" x14ac:dyDescent="0.2">
      <c r="A31" s="398" t="s">
        <v>773</v>
      </c>
      <c r="B31" s="445">
        <v>518</v>
      </c>
      <c r="C31" s="390">
        <v>463</v>
      </c>
      <c r="D31" s="467">
        <v>563</v>
      </c>
      <c r="E31" s="467">
        <v>563</v>
      </c>
      <c r="F31" s="468">
        <v>97</v>
      </c>
      <c r="G31" s="393"/>
      <c r="H31" s="394"/>
      <c r="I31" s="393"/>
      <c r="J31" s="395">
        <f t="shared" si="0"/>
        <v>97</v>
      </c>
      <c r="K31" s="448">
        <f t="shared" si="2"/>
        <v>17.229129662522201</v>
      </c>
      <c r="L31" s="374"/>
      <c r="M31" s="401"/>
      <c r="N31" s="449"/>
      <c r="O31" s="450"/>
    </row>
    <row r="32" spans="1:15" x14ac:dyDescent="0.2">
      <c r="A32" s="398" t="s">
        <v>774</v>
      </c>
      <c r="B32" s="445">
        <v>521</v>
      </c>
      <c r="C32" s="390">
        <v>7023</v>
      </c>
      <c r="D32" s="467">
        <v>5966</v>
      </c>
      <c r="E32" s="467">
        <v>5937</v>
      </c>
      <c r="F32" s="468">
        <v>1455</v>
      </c>
      <c r="G32" s="393"/>
      <c r="H32" s="394"/>
      <c r="I32" s="393"/>
      <c r="J32" s="395">
        <f t="shared" si="0"/>
        <v>1455</v>
      </c>
      <c r="K32" s="448">
        <f t="shared" si="2"/>
        <v>24.507326932794342</v>
      </c>
      <c r="L32" s="374"/>
      <c r="M32" s="401"/>
      <c r="N32" s="449"/>
      <c r="O32" s="450"/>
    </row>
    <row r="33" spans="1:15" x14ac:dyDescent="0.2">
      <c r="A33" s="398" t="s">
        <v>775</v>
      </c>
      <c r="B33" s="445" t="s">
        <v>776</v>
      </c>
      <c r="C33" s="390">
        <v>2645</v>
      </c>
      <c r="D33" s="467">
        <v>2264</v>
      </c>
      <c r="E33" s="467">
        <v>2100</v>
      </c>
      <c r="F33" s="468">
        <v>511</v>
      </c>
      <c r="G33" s="393"/>
      <c r="H33" s="394"/>
      <c r="I33" s="393"/>
      <c r="J33" s="395">
        <f t="shared" si="0"/>
        <v>511</v>
      </c>
      <c r="K33" s="448">
        <f t="shared" si="2"/>
        <v>24.333333333333336</v>
      </c>
      <c r="L33" s="374"/>
      <c r="M33" s="401"/>
      <c r="N33" s="449"/>
      <c r="O33" s="450"/>
    </row>
    <row r="34" spans="1:15" x14ac:dyDescent="0.2">
      <c r="A34" s="398" t="s">
        <v>777</v>
      </c>
      <c r="B34" s="445">
        <v>557</v>
      </c>
      <c r="C34" s="390"/>
      <c r="D34" s="467">
        <v>0</v>
      </c>
      <c r="E34" s="467">
        <v>0</v>
      </c>
      <c r="F34" s="468"/>
      <c r="G34" s="393"/>
      <c r="H34" s="394"/>
      <c r="I34" s="393"/>
      <c r="J34" s="395">
        <f t="shared" si="0"/>
        <v>0</v>
      </c>
      <c r="K34" s="448" t="str">
        <f t="shared" si="2"/>
        <v>x</v>
      </c>
      <c r="L34" s="374"/>
      <c r="M34" s="401"/>
      <c r="N34" s="449"/>
      <c r="O34" s="450"/>
    </row>
    <row r="35" spans="1:15" x14ac:dyDescent="0.2">
      <c r="A35" s="398" t="s">
        <v>778</v>
      </c>
      <c r="B35" s="445">
        <v>551</v>
      </c>
      <c r="C35" s="390">
        <v>40</v>
      </c>
      <c r="D35" s="467">
        <v>43</v>
      </c>
      <c r="E35" s="467">
        <v>43</v>
      </c>
      <c r="F35" s="468">
        <v>11</v>
      </c>
      <c r="G35" s="393"/>
      <c r="H35" s="394"/>
      <c r="I35" s="393"/>
      <c r="J35" s="395">
        <f t="shared" si="0"/>
        <v>11</v>
      </c>
      <c r="K35" s="448">
        <f t="shared" si="2"/>
        <v>25.581395348837212</v>
      </c>
      <c r="L35" s="374"/>
      <c r="M35" s="401"/>
      <c r="N35" s="449"/>
      <c r="O35" s="450"/>
    </row>
    <row r="36" spans="1:15" ht="13.5" thickBot="1" x14ac:dyDescent="0.25">
      <c r="A36" s="364" t="s">
        <v>779</v>
      </c>
      <c r="B36" s="469" t="s">
        <v>780</v>
      </c>
      <c r="C36" s="470">
        <v>167</v>
      </c>
      <c r="D36" s="471">
        <v>196</v>
      </c>
      <c r="E36" s="471">
        <v>445</v>
      </c>
      <c r="F36" s="472">
        <v>31</v>
      </c>
      <c r="G36" s="369"/>
      <c r="H36" s="406"/>
      <c r="I36" s="393"/>
      <c r="J36" s="458">
        <f t="shared" si="0"/>
        <v>31</v>
      </c>
      <c r="K36" s="459">
        <f t="shared" si="2"/>
        <v>6.9662921348314599</v>
      </c>
      <c r="L36" s="374"/>
      <c r="M36" s="386"/>
      <c r="N36" s="473"/>
      <c r="O36" s="474"/>
    </row>
    <row r="37" spans="1:15" ht="13.5" thickBot="1" x14ac:dyDescent="0.25">
      <c r="A37" s="412" t="s">
        <v>781</v>
      </c>
      <c r="B37" s="475"/>
      <c r="C37" s="419">
        <f t="shared" ref="C37:I37" si="3">SUM(C27:C36)</f>
        <v>11270</v>
      </c>
      <c r="D37" s="419">
        <f t="shared" si="3"/>
        <v>10272</v>
      </c>
      <c r="E37" s="419">
        <f t="shared" si="3"/>
        <v>10339</v>
      </c>
      <c r="F37" s="420">
        <f t="shared" si="3"/>
        <v>2600</v>
      </c>
      <c r="G37" s="476">
        <f t="shared" si="3"/>
        <v>0</v>
      </c>
      <c r="H37" s="415">
        <f t="shared" si="3"/>
        <v>0</v>
      </c>
      <c r="I37" s="476">
        <f t="shared" si="3"/>
        <v>0</v>
      </c>
      <c r="J37" s="419">
        <f t="shared" si="0"/>
        <v>2600</v>
      </c>
      <c r="K37" s="477">
        <f t="shared" si="2"/>
        <v>25.147499758197117</v>
      </c>
      <c r="L37" s="374"/>
      <c r="M37" s="478">
        <f>SUM(M27:M36)</f>
        <v>0</v>
      </c>
      <c r="N37" s="479">
        <f>SUM(N27:N36)</f>
        <v>0</v>
      </c>
      <c r="O37" s="478">
        <f>SUM(O27:O36)</f>
        <v>0</v>
      </c>
    </row>
    <row r="38" spans="1:15" x14ac:dyDescent="0.2">
      <c r="A38" s="388" t="s">
        <v>782</v>
      </c>
      <c r="B38" s="435">
        <v>601</v>
      </c>
      <c r="C38" s="480"/>
      <c r="D38" s="462">
        <v>0</v>
      </c>
      <c r="E38" s="462">
        <v>0</v>
      </c>
      <c r="F38" s="481">
        <v>0</v>
      </c>
      <c r="G38" s="426"/>
      <c r="H38" s="425"/>
      <c r="I38" s="393"/>
      <c r="J38" s="441">
        <f t="shared" si="0"/>
        <v>0</v>
      </c>
      <c r="K38" s="442" t="str">
        <f t="shared" si="2"/>
        <v>x</v>
      </c>
      <c r="L38" s="374"/>
      <c r="M38" s="427"/>
      <c r="N38" s="465"/>
      <c r="O38" s="466"/>
    </row>
    <row r="39" spans="1:15" x14ac:dyDescent="0.2">
      <c r="A39" s="398" t="s">
        <v>783</v>
      </c>
      <c r="B39" s="445">
        <v>602</v>
      </c>
      <c r="C39" s="390">
        <v>414</v>
      </c>
      <c r="D39" s="467">
        <v>340</v>
      </c>
      <c r="E39" s="467">
        <v>340</v>
      </c>
      <c r="F39" s="468">
        <v>114</v>
      </c>
      <c r="G39" s="393"/>
      <c r="H39" s="394"/>
      <c r="I39" s="393"/>
      <c r="J39" s="395">
        <f t="shared" si="0"/>
        <v>114</v>
      </c>
      <c r="K39" s="448">
        <f t="shared" si="2"/>
        <v>33.529411764705877</v>
      </c>
      <c r="L39" s="374"/>
      <c r="M39" s="401"/>
      <c r="N39" s="449"/>
      <c r="O39" s="450"/>
    </row>
    <row r="40" spans="1:15" x14ac:dyDescent="0.2">
      <c r="A40" s="398" t="s">
        <v>784</v>
      </c>
      <c r="B40" s="445">
        <v>604</v>
      </c>
      <c r="C40" s="390"/>
      <c r="D40" s="467">
        <v>0</v>
      </c>
      <c r="E40" s="467">
        <v>0</v>
      </c>
      <c r="F40" s="468">
        <v>0</v>
      </c>
      <c r="G40" s="393"/>
      <c r="H40" s="394"/>
      <c r="I40" s="393"/>
      <c r="J40" s="395">
        <f t="shared" si="0"/>
        <v>0</v>
      </c>
      <c r="K40" s="448" t="str">
        <f t="shared" si="2"/>
        <v>x</v>
      </c>
      <c r="L40" s="374"/>
      <c r="M40" s="401"/>
      <c r="N40" s="449"/>
      <c r="O40" s="450"/>
    </row>
    <row r="41" spans="1:15" x14ac:dyDescent="0.2">
      <c r="A41" s="398" t="s">
        <v>785</v>
      </c>
      <c r="B41" s="445" t="s">
        <v>786</v>
      </c>
      <c r="C41" s="390">
        <v>10799</v>
      </c>
      <c r="D41" s="467">
        <v>9919</v>
      </c>
      <c r="E41" s="467">
        <v>9984</v>
      </c>
      <c r="F41" s="468">
        <v>2430</v>
      </c>
      <c r="G41" s="393"/>
      <c r="H41" s="394"/>
      <c r="I41" s="393"/>
      <c r="J41" s="395">
        <f t="shared" si="0"/>
        <v>2430</v>
      </c>
      <c r="K41" s="448">
        <f t="shared" si="2"/>
        <v>24.338942307692307</v>
      </c>
      <c r="L41" s="374"/>
      <c r="M41" s="401"/>
      <c r="N41" s="449"/>
      <c r="O41" s="450"/>
    </row>
    <row r="42" spans="1:15" ht="13.5" thickBot="1" x14ac:dyDescent="0.25">
      <c r="A42" s="364" t="s">
        <v>787</v>
      </c>
      <c r="B42" s="469" t="s">
        <v>788</v>
      </c>
      <c r="C42" s="403">
        <v>57</v>
      </c>
      <c r="D42" s="471">
        <v>13</v>
      </c>
      <c r="E42" s="471">
        <v>15</v>
      </c>
      <c r="F42" s="472">
        <v>15</v>
      </c>
      <c r="G42" s="369"/>
      <c r="H42" s="406"/>
      <c r="I42" s="393"/>
      <c r="J42" s="458">
        <f t="shared" si="0"/>
        <v>15</v>
      </c>
      <c r="K42" s="459">
        <f t="shared" si="2"/>
        <v>100</v>
      </c>
      <c r="L42" s="374"/>
      <c r="M42" s="386"/>
      <c r="N42" s="473"/>
      <c r="O42" s="474"/>
    </row>
    <row r="43" spans="1:15" ht="13.5" thickBot="1" x14ac:dyDescent="0.25">
      <c r="A43" s="412" t="s">
        <v>789</v>
      </c>
      <c r="B43" s="475" t="s">
        <v>747</v>
      </c>
      <c r="C43" s="419">
        <f t="shared" ref="C43:I43" si="4">SUM(C38:C42)</f>
        <v>11270</v>
      </c>
      <c r="D43" s="419">
        <f t="shared" si="4"/>
        <v>10272</v>
      </c>
      <c r="E43" s="419">
        <f t="shared" si="4"/>
        <v>10339</v>
      </c>
      <c r="F43" s="420">
        <f>SUM(F38:F42)</f>
        <v>2559</v>
      </c>
      <c r="G43" s="476">
        <f t="shared" si="4"/>
        <v>0</v>
      </c>
      <c r="H43" s="415">
        <f t="shared" si="4"/>
        <v>0</v>
      </c>
      <c r="I43" s="482">
        <f t="shared" si="4"/>
        <v>0</v>
      </c>
      <c r="J43" s="419">
        <f t="shared" si="0"/>
        <v>2559</v>
      </c>
      <c r="K43" s="464">
        <f t="shared" si="2"/>
        <v>24.750943031240933</v>
      </c>
      <c r="L43" s="374"/>
      <c r="M43" s="478">
        <f>SUM(M38:M42)</f>
        <v>0</v>
      </c>
      <c r="N43" s="479">
        <f>SUM(N38:N42)</f>
        <v>0</v>
      </c>
      <c r="O43" s="478">
        <f>SUM(O38:O42)</f>
        <v>0</v>
      </c>
    </row>
    <row r="44" spans="1:15" ht="13.5" thickBot="1" x14ac:dyDescent="0.25">
      <c r="A44" s="364"/>
      <c r="B44" s="483"/>
      <c r="C44" s="403"/>
      <c r="D44" s="484"/>
      <c r="E44" s="484"/>
      <c r="F44" s="485"/>
      <c r="G44" s="424"/>
      <c r="H44" s="486"/>
      <c r="I44" s="424"/>
      <c r="J44" s="487"/>
      <c r="K44" s="488"/>
      <c r="L44" s="374"/>
      <c r="M44" s="489"/>
      <c r="N44" s="490"/>
      <c r="O44" s="490"/>
    </row>
    <row r="45" spans="1:15" ht="13.5" thickBot="1" x14ac:dyDescent="0.25">
      <c r="A45" s="491" t="s">
        <v>790</v>
      </c>
      <c r="B45" s="475" t="s">
        <v>747</v>
      </c>
      <c r="C45" s="420">
        <f t="shared" ref="C45:I45" si="5">C43-C41</f>
        <v>471</v>
      </c>
      <c r="D45" s="419">
        <f t="shared" si="5"/>
        <v>353</v>
      </c>
      <c r="E45" s="419">
        <f t="shared" si="5"/>
        <v>355</v>
      </c>
      <c r="F45" s="420">
        <f t="shared" si="5"/>
        <v>129</v>
      </c>
      <c r="G45" s="492">
        <f t="shared" si="5"/>
        <v>0</v>
      </c>
      <c r="H45" s="420">
        <f t="shared" si="5"/>
        <v>0</v>
      </c>
      <c r="I45" s="492">
        <f t="shared" si="5"/>
        <v>0</v>
      </c>
      <c r="J45" s="441">
        <f t="shared" si="0"/>
        <v>129</v>
      </c>
      <c r="K45" s="442">
        <f t="shared" si="2"/>
        <v>36.338028169014088</v>
      </c>
      <c r="L45" s="374"/>
      <c r="M45" s="493">
        <f>M43-M41</f>
        <v>0</v>
      </c>
      <c r="N45" s="494">
        <f>N43-N41</f>
        <v>0</v>
      </c>
      <c r="O45" s="493">
        <f>O43-O41</f>
        <v>0</v>
      </c>
    </row>
    <row r="46" spans="1:15" ht="13.5" thickBot="1" x14ac:dyDescent="0.25">
      <c r="A46" s="412" t="s">
        <v>791</v>
      </c>
      <c r="B46" s="475" t="s">
        <v>747</v>
      </c>
      <c r="C46" s="420">
        <f t="shared" ref="C46:I46" si="6">C43-C37</f>
        <v>0</v>
      </c>
      <c r="D46" s="419">
        <f t="shared" si="6"/>
        <v>0</v>
      </c>
      <c r="E46" s="419">
        <f t="shared" si="6"/>
        <v>0</v>
      </c>
      <c r="F46" s="420">
        <f t="shared" si="6"/>
        <v>-41</v>
      </c>
      <c r="G46" s="492">
        <f t="shared" si="6"/>
        <v>0</v>
      </c>
      <c r="H46" s="420">
        <f t="shared" si="6"/>
        <v>0</v>
      </c>
      <c r="I46" s="492">
        <f t="shared" si="6"/>
        <v>0</v>
      </c>
      <c r="J46" s="441">
        <f t="shared" si="0"/>
        <v>-41</v>
      </c>
      <c r="K46" s="442" t="str">
        <f t="shared" si="2"/>
        <v>x</v>
      </c>
      <c r="L46" s="374"/>
      <c r="M46" s="493">
        <f>M43-M37</f>
        <v>0</v>
      </c>
      <c r="N46" s="494">
        <f>N43-N37</f>
        <v>0</v>
      </c>
      <c r="O46" s="493">
        <f>O43-O37</f>
        <v>0</v>
      </c>
    </row>
    <row r="47" spans="1:15" ht="13.5" thickBot="1" x14ac:dyDescent="0.25">
      <c r="A47" s="495" t="s">
        <v>792</v>
      </c>
      <c r="B47" s="496" t="s">
        <v>747</v>
      </c>
      <c r="C47" s="420">
        <f t="shared" ref="C47:I47" si="7">C46-C41</f>
        <v>-10799</v>
      </c>
      <c r="D47" s="419">
        <f t="shared" si="7"/>
        <v>-9919</v>
      </c>
      <c r="E47" s="419">
        <f t="shared" si="7"/>
        <v>-9984</v>
      </c>
      <c r="F47" s="420">
        <f t="shared" si="7"/>
        <v>-2471</v>
      </c>
      <c r="G47" s="492">
        <f t="shared" si="7"/>
        <v>0</v>
      </c>
      <c r="H47" s="420">
        <f t="shared" si="7"/>
        <v>0</v>
      </c>
      <c r="I47" s="492">
        <f t="shared" si="7"/>
        <v>0</v>
      </c>
      <c r="J47" s="419">
        <f t="shared" si="0"/>
        <v>-2471</v>
      </c>
      <c r="K47" s="442">
        <f t="shared" si="2"/>
        <v>24.749599358974358</v>
      </c>
      <c r="L47" s="374"/>
      <c r="M47" s="493">
        <f>M46-M41</f>
        <v>0</v>
      </c>
      <c r="N47" s="494">
        <f>N46-N41</f>
        <v>0</v>
      </c>
      <c r="O47" s="493">
        <f>O46-O41</f>
        <v>0</v>
      </c>
    </row>
    <row r="50" spans="1:10" ht="14.25" x14ac:dyDescent="0.2">
      <c r="A50" s="497" t="s">
        <v>793</v>
      </c>
    </row>
    <row r="51" spans="1:10" ht="14.25" x14ac:dyDescent="0.2">
      <c r="A51" s="498" t="s">
        <v>794</v>
      </c>
    </row>
    <row r="52" spans="1:10" ht="14.25" x14ac:dyDescent="0.2">
      <c r="A52" s="499" t="s">
        <v>795</v>
      </c>
    </row>
    <row r="53" spans="1:10" s="501" customFormat="1" ht="14.25" x14ac:dyDescent="0.2">
      <c r="A53" s="499" t="s">
        <v>796</v>
      </c>
      <c r="B53" s="500"/>
      <c r="E53" s="502"/>
      <c r="F53" s="502"/>
      <c r="G53" s="502"/>
      <c r="H53" s="502"/>
      <c r="I53" s="502"/>
      <c r="J53" s="502"/>
    </row>
    <row r="56" spans="1:10" x14ac:dyDescent="0.2">
      <c r="A56" s="336" t="s">
        <v>827</v>
      </c>
    </row>
    <row r="58" spans="1:10" x14ac:dyDescent="0.2">
      <c r="A58" s="336" t="s">
        <v>828</v>
      </c>
    </row>
    <row r="60" spans="1:10" x14ac:dyDescent="0.2">
      <c r="A60" s="629">
        <v>45398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V1" sqref="V1"/>
    </sheetView>
  </sheetViews>
  <sheetFormatPr defaultColWidth="8.7109375" defaultRowHeight="12.75" x14ac:dyDescent="0.2"/>
  <cols>
    <col min="1" max="1" width="37.7109375" style="336" customWidth="1"/>
    <col min="2" max="2" width="7.28515625" style="337" customWidth="1"/>
    <col min="3" max="4" width="11.5703125" style="335" customWidth="1"/>
    <col min="5" max="5" width="11.5703125" style="338" customWidth="1"/>
    <col min="6" max="6" width="11.42578125" style="338" customWidth="1"/>
    <col min="7" max="7" width="9.85546875" style="338" customWidth="1"/>
    <col min="8" max="8" width="9.140625" style="338" customWidth="1"/>
    <col min="9" max="9" width="9.28515625" style="338" customWidth="1"/>
    <col min="10" max="10" width="9.140625" style="338" customWidth="1"/>
    <col min="11" max="11" width="12" style="335" customWidth="1"/>
    <col min="12" max="12" width="8.7109375" style="335"/>
    <col min="13" max="13" width="11.85546875" style="335" customWidth="1"/>
    <col min="14" max="14" width="12.5703125" style="335" customWidth="1"/>
    <col min="15" max="15" width="11.85546875" style="335" customWidth="1"/>
    <col min="16" max="16" width="12" style="335" customWidth="1"/>
    <col min="17" max="16384" width="8.7109375" style="335"/>
  </cols>
  <sheetData>
    <row r="1" spans="1:16" ht="23.25" x14ac:dyDescent="0.35">
      <c r="A1" s="615"/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334"/>
    </row>
    <row r="2" spans="1:16" x14ac:dyDescent="0.2">
      <c r="O2" s="339"/>
    </row>
    <row r="3" spans="1:16" ht="18.75" x14ac:dyDescent="0.3">
      <c r="A3" s="340" t="s">
        <v>723</v>
      </c>
      <c r="F3" s="341"/>
      <c r="G3" s="341"/>
    </row>
    <row r="4" spans="1:16" ht="18" x14ac:dyDescent="0.25">
      <c r="A4" s="342"/>
      <c r="F4" s="341"/>
      <c r="G4" s="341"/>
    </row>
    <row r="5" spans="1:16" x14ac:dyDescent="0.2">
      <c r="A5" s="343"/>
      <c r="F5" s="341"/>
      <c r="G5" s="341"/>
    </row>
    <row r="6" spans="1:16" ht="13.5" thickBot="1" x14ac:dyDescent="0.25">
      <c r="F6" s="341"/>
      <c r="G6" s="341"/>
    </row>
    <row r="7" spans="1:16" ht="18.75" thickBot="1" x14ac:dyDescent="0.3">
      <c r="A7" s="344" t="s">
        <v>724</v>
      </c>
      <c r="B7" s="345"/>
      <c r="C7" s="617" t="s">
        <v>829</v>
      </c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9"/>
    </row>
    <row r="8" spans="1:16" ht="13.5" thickBot="1" x14ac:dyDescent="0.25">
      <c r="A8" s="343" t="s">
        <v>726</v>
      </c>
      <c r="F8" s="341"/>
      <c r="G8" s="341"/>
    </row>
    <row r="9" spans="1:16" ht="13.5" thickBot="1" x14ac:dyDescent="0.25">
      <c r="A9" s="346"/>
      <c r="B9" s="347"/>
      <c r="C9" s="348" t="s">
        <v>0</v>
      </c>
      <c r="D9" s="349" t="s">
        <v>727</v>
      </c>
      <c r="E9" s="350" t="s">
        <v>728</v>
      </c>
      <c r="F9" s="620" t="s">
        <v>729</v>
      </c>
      <c r="G9" s="621"/>
      <c r="H9" s="621"/>
      <c r="I9" s="622"/>
      <c r="J9" s="351" t="s">
        <v>730</v>
      </c>
      <c r="K9" s="352" t="s">
        <v>731</v>
      </c>
      <c r="M9" s="347" t="s">
        <v>732</v>
      </c>
      <c r="N9" s="347" t="s">
        <v>733</v>
      </c>
      <c r="O9" s="347" t="s">
        <v>732</v>
      </c>
    </row>
    <row r="10" spans="1:16" ht="13.5" thickBot="1" x14ac:dyDescent="0.25">
      <c r="A10" s="353" t="s">
        <v>734</v>
      </c>
      <c r="B10" s="354" t="s">
        <v>735</v>
      </c>
      <c r="C10" s="355" t="s">
        <v>736</v>
      </c>
      <c r="D10" s="356">
        <v>2024</v>
      </c>
      <c r="E10" s="357">
        <v>2024</v>
      </c>
      <c r="F10" s="358" t="s">
        <v>737</v>
      </c>
      <c r="G10" s="359" t="s">
        <v>738</v>
      </c>
      <c r="H10" s="359" t="s">
        <v>739</v>
      </c>
      <c r="I10" s="360" t="s">
        <v>740</v>
      </c>
      <c r="J10" s="361" t="s">
        <v>741</v>
      </c>
      <c r="K10" s="362" t="s">
        <v>742</v>
      </c>
      <c r="M10" s="363" t="s">
        <v>743</v>
      </c>
      <c r="N10" s="354" t="s">
        <v>744</v>
      </c>
      <c r="O10" s="354" t="s">
        <v>745</v>
      </c>
    </row>
    <row r="11" spans="1:16" x14ac:dyDescent="0.2">
      <c r="A11" s="364" t="s">
        <v>746</v>
      </c>
      <c r="B11" s="365"/>
      <c r="C11" s="630">
        <v>13</v>
      </c>
      <c r="D11" s="367">
        <v>14</v>
      </c>
      <c r="E11" s="367">
        <v>14</v>
      </c>
      <c r="F11" s="368">
        <v>13</v>
      </c>
      <c r="G11" s="369"/>
      <c r="H11" s="370"/>
      <c r="I11" s="371"/>
      <c r="J11" s="372" t="s">
        <v>747</v>
      </c>
      <c r="K11" s="373" t="s">
        <v>747</v>
      </c>
      <c r="L11" s="374"/>
      <c r="M11" s="375"/>
      <c r="N11" s="376"/>
      <c r="O11" s="376"/>
    </row>
    <row r="12" spans="1:16" ht="13.5" thickBot="1" x14ac:dyDescent="0.25">
      <c r="A12" s="377" t="s">
        <v>748</v>
      </c>
      <c r="B12" s="378"/>
      <c r="C12" s="631">
        <v>12</v>
      </c>
      <c r="D12" s="380">
        <v>12.5</v>
      </c>
      <c r="E12" s="380">
        <v>12.5</v>
      </c>
      <c r="F12" s="381">
        <v>12</v>
      </c>
      <c r="G12" s="382"/>
      <c r="H12" s="383"/>
      <c r="I12" s="382"/>
      <c r="J12" s="384"/>
      <c r="K12" s="385" t="s">
        <v>747</v>
      </c>
      <c r="L12" s="374"/>
      <c r="M12" s="386"/>
      <c r="N12" s="387"/>
      <c r="O12" s="387"/>
    </row>
    <row r="13" spans="1:16" x14ac:dyDescent="0.2">
      <c r="A13" s="388" t="s">
        <v>749</v>
      </c>
      <c r="B13" s="389" t="s">
        <v>750</v>
      </c>
      <c r="C13" s="632">
        <v>4796</v>
      </c>
      <c r="D13" s="391" t="s">
        <v>747</v>
      </c>
      <c r="E13" s="391" t="s">
        <v>747</v>
      </c>
      <c r="F13" s="392">
        <v>4796</v>
      </c>
      <c r="G13" s="393"/>
      <c r="H13" s="394"/>
      <c r="I13" s="393"/>
      <c r="J13" s="395" t="s">
        <v>747</v>
      </c>
      <c r="K13" s="396" t="s">
        <v>747</v>
      </c>
      <c r="L13" s="374"/>
      <c r="M13" s="375"/>
      <c r="N13" s="397"/>
      <c r="O13" s="397"/>
    </row>
    <row r="14" spans="1:16" x14ac:dyDescent="0.2">
      <c r="A14" s="398" t="s">
        <v>751</v>
      </c>
      <c r="B14" s="389" t="s">
        <v>752</v>
      </c>
      <c r="C14" s="632">
        <v>4608</v>
      </c>
      <c r="D14" s="399" t="s">
        <v>747</v>
      </c>
      <c r="E14" s="399" t="s">
        <v>747</v>
      </c>
      <c r="F14" s="400">
        <v>4615</v>
      </c>
      <c r="G14" s="393"/>
      <c r="H14" s="394"/>
      <c r="I14" s="393"/>
      <c r="J14" s="395" t="s">
        <v>747</v>
      </c>
      <c r="K14" s="396" t="s">
        <v>747</v>
      </c>
      <c r="L14" s="374"/>
      <c r="M14" s="401"/>
      <c r="N14" s="397"/>
      <c r="O14" s="397"/>
    </row>
    <row r="15" spans="1:16" x14ac:dyDescent="0.2">
      <c r="A15" s="398" t="s">
        <v>753</v>
      </c>
      <c r="B15" s="389" t="s">
        <v>754</v>
      </c>
      <c r="C15" s="632">
        <v>48</v>
      </c>
      <c r="D15" s="399" t="s">
        <v>747</v>
      </c>
      <c r="E15" s="399" t="s">
        <v>747</v>
      </c>
      <c r="F15" s="400">
        <v>42</v>
      </c>
      <c r="G15" s="393"/>
      <c r="H15" s="394"/>
      <c r="I15" s="393"/>
      <c r="J15" s="395" t="s">
        <v>747</v>
      </c>
      <c r="K15" s="396" t="s">
        <v>747</v>
      </c>
      <c r="L15" s="374"/>
      <c r="M15" s="401"/>
      <c r="N15" s="397"/>
      <c r="O15" s="397"/>
    </row>
    <row r="16" spans="1:16" x14ac:dyDescent="0.2">
      <c r="A16" s="398" t="s">
        <v>755</v>
      </c>
      <c r="B16" s="389" t="s">
        <v>747</v>
      </c>
      <c r="C16" s="632">
        <v>548</v>
      </c>
      <c r="D16" s="399" t="s">
        <v>747</v>
      </c>
      <c r="E16" s="399" t="s">
        <v>747</v>
      </c>
      <c r="F16" s="400">
        <v>2949</v>
      </c>
      <c r="G16" s="393"/>
      <c r="H16" s="394"/>
      <c r="I16" s="393"/>
      <c r="J16" s="395" t="s">
        <v>747</v>
      </c>
      <c r="K16" s="396" t="s">
        <v>747</v>
      </c>
      <c r="L16" s="374"/>
      <c r="M16" s="401"/>
      <c r="N16" s="397"/>
      <c r="O16" s="397"/>
    </row>
    <row r="17" spans="1:15" ht="13.5" thickBot="1" x14ac:dyDescent="0.25">
      <c r="A17" s="364" t="s">
        <v>756</v>
      </c>
      <c r="B17" s="402" t="s">
        <v>757</v>
      </c>
      <c r="C17" s="633">
        <v>2454</v>
      </c>
      <c r="D17" s="404" t="s">
        <v>747</v>
      </c>
      <c r="E17" s="404" t="s">
        <v>747</v>
      </c>
      <c r="F17" s="405">
        <v>1520</v>
      </c>
      <c r="G17" s="369"/>
      <c r="H17" s="406"/>
      <c r="I17" s="407"/>
      <c r="J17" s="408" t="s">
        <v>747</v>
      </c>
      <c r="K17" s="409" t="s">
        <v>747</v>
      </c>
      <c r="L17" s="374"/>
      <c r="M17" s="410"/>
      <c r="N17" s="411"/>
      <c r="O17" s="411"/>
    </row>
    <row r="18" spans="1:15" ht="13.5" thickBot="1" x14ac:dyDescent="0.25">
      <c r="A18" s="412" t="s">
        <v>758</v>
      </c>
      <c r="B18" s="413"/>
      <c r="C18" s="634">
        <f t="shared" ref="C18" si="0">C13-C14+C15+C16+C17</f>
        <v>3238</v>
      </c>
      <c r="D18" s="414" t="s">
        <v>747</v>
      </c>
      <c r="E18" s="414" t="s">
        <v>747</v>
      </c>
      <c r="F18" s="415">
        <f>F13-F14+F15+F16+F17</f>
        <v>4692</v>
      </c>
      <c r="G18" s="416"/>
      <c r="H18" s="417"/>
      <c r="I18" s="418"/>
      <c r="J18" s="419" t="s">
        <v>747</v>
      </c>
      <c r="K18" s="420" t="s">
        <v>747</v>
      </c>
      <c r="L18" s="374"/>
      <c r="M18" s="421"/>
      <c r="N18" s="422"/>
      <c r="O18" s="422"/>
    </row>
    <row r="19" spans="1:15" x14ac:dyDescent="0.2">
      <c r="A19" s="364" t="s">
        <v>759</v>
      </c>
      <c r="B19" s="423" t="s">
        <v>760</v>
      </c>
      <c r="C19" s="633">
        <v>141</v>
      </c>
      <c r="D19" s="391" t="s">
        <v>747</v>
      </c>
      <c r="E19" s="391" t="s">
        <v>747</v>
      </c>
      <c r="F19" s="405">
        <v>133</v>
      </c>
      <c r="G19" s="369"/>
      <c r="H19" s="425"/>
      <c r="I19" s="426"/>
      <c r="J19" s="408" t="s">
        <v>747</v>
      </c>
      <c r="K19" s="409" t="s">
        <v>747</v>
      </c>
      <c r="L19" s="374"/>
      <c r="M19" s="427"/>
      <c r="N19" s="411"/>
      <c r="O19" s="411"/>
    </row>
    <row r="20" spans="1:15" x14ac:dyDescent="0.2">
      <c r="A20" s="398" t="s">
        <v>761</v>
      </c>
      <c r="B20" s="389" t="s">
        <v>762</v>
      </c>
      <c r="C20" s="632">
        <v>1149</v>
      </c>
      <c r="D20" s="399" t="s">
        <v>747</v>
      </c>
      <c r="E20" s="399" t="s">
        <v>747</v>
      </c>
      <c r="F20" s="400">
        <v>662</v>
      </c>
      <c r="G20" s="393"/>
      <c r="H20" s="394"/>
      <c r="I20" s="393"/>
      <c r="J20" s="395" t="s">
        <v>747</v>
      </c>
      <c r="K20" s="396" t="s">
        <v>747</v>
      </c>
      <c r="L20" s="374"/>
      <c r="M20" s="401"/>
      <c r="N20" s="397"/>
      <c r="O20" s="397"/>
    </row>
    <row r="21" spans="1:15" x14ac:dyDescent="0.2">
      <c r="A21" s="398" t="s">
        <v>763</v>
      </c>
      <c r="B21" s="389" t="s">
        <v>747</v>
      </c>
      <c r="C21" s="632">
        <v>82</v>
      </c>
      <c r="D21" s="399" t="s">
        <v>747</v>
      </c>
      <c r="E21" s="399" t="s">
        <v>747</v>
      </c>
      <c r="F21" s="400">
        <v>518</v>
      </c>
      <c r="G21" s="393"/>
      <c r="H21" s="394"/>
      <c r="I21" s="393"/>
      <c r="J21" s="395" t="s">
        <v>747</v>
      </c>
      <c r="K21" s="396" t="s">
        <v>747</v>
      </c>
      <c r="L21" s="374"/>
      <c r="M21" s="401"/>
      <c r="N21" s="397"/>
      <c r="O21" s="397"/>
    </row>
    <row r="22" spans="1:15" x14ac:dyDescent="0.2">
      <c r="A22" s="398" t="s">
        <v>764</v>
      </c>
      <c r="B22" s="389" t="s">
        <v>747</v>
      </c>
      <c r="C22" s="632">
        <v>1838</v>
      </c>
      <c r="D22" s="399" t="s">
        <v>747</v>
      </c>
      <c r="E22" s="399" t="s">
        <v>747</v>
      </c>
      <c r="F22" s="400">
        <v>3162</v>
      </c>
      <c r="G22" s="393"/>
      <c r="H22" s="394"/>
      <c r="I22" s="393"/>
      <c r="J22" s="395" t="s">
        <v>747</v>
      </c>
      <c r="K22" s="396" t="s">
        <v>747</v>
      </c>
      <c r="L22" s="374"/>
      <c r="M22" s="401"/>
      <c r="N22" s="397"/>
      <c r="O22" s="397"/>
    </row>
    <row r="23" spans="1:15" ht="13.5" thickBot="1" x14ac:dyDescent="0.25">
      <c r="A23" s="377" t="s">
        <v>765</v>
      </c>
      <c r="B23" s="429" t="s">
        <v>747</v>
      </c>
      <c r="C23" s="635"/>
      <c r="D23" s="404" t="s">
        <v>747</v>
      </c>
      <c r="E23" s="404" t="s">
        <v>747</v>
      </c>
      <c r="F23" s="430">
        <v>0</v>
      </c>
      <c r="G23" s="407"/>
      <c r="H23" s="406"/>
      <c r="I23" s="407"/>
      <c r="J23" s="431" t="s">
        <v>747</v>
      </c>
      <c r="K23" s="432" t="s">
        <v>747</v>
      </c>
      <c r="L23" s="374"/>
      <c r="M23" s="386"/>
      <c r="N23" s="433"/>
      <c r="O23" s="433"/>
    </row>
    <row r="24" spans="1:15" x14ac:dyDescent="0.2">
      <c r="A24" s="434" t="s">
        <v>766</v>
      </c>
      <c r="B24" s="435" t="s">
        <v>747</v>
      </c>
      <c r="C24" s="636">
        <v>9064</v>
      </c>
      <c r="D24" s="437">
        <v>7830</v>
      </c>
      <c r="E24" s="437">
        <v>7830</v>
      </c>
      <c r="F24" s="438">
        <v>1901</v>
      </c>
      <c r="G24" s="439"/>
      <c r="H24" s="440"/>
      <c r="I24" s="439"/>
      <c r="J24" s="441">
        <f t="shared" ref="J24:J47" si="1">SUM(F24:I24)</f>
        <v>1901</v>
      </c>
      <c r="K24" s="442">
        <f>IF(E24=0,"x",(J24/E24*100))</f>
        <v>24.278416347381864</v>
      </c>
      <c r="L24" s="374"/>
      <c r="M24" s="375"/>
      <c r="N24" s="443"/>
      <c r="O24" s="444"/>
    </row>
    <row r="25" spans="1:15" x14ac:dyDescent="0.2">
      <c r="A25" s="398" t="s">
        <v>767</v>
      </c>
      <c r="B25" s="445" t="s">
        <v>747</v>
      </c>
      <c r="C25" s="637">
        <v>0</v>
      </c>
      <c r="D25" s="446"/>
      <c r="E25" s="446"/>
      <c r="F25" s="447">
        <v>0</v>
      </c>
      <c r="G25" s="393"/>
      <c r="H25" s="394"/>
      <c r="I25" s="393"/>
      <c r="J25" s="395">
        <f t="shared" si="1"/>
        <v>0</v>
      </c>
      <c r="K25" s="448" t="str">
        <f>IF(E25=0,"x",(J25/E25)*100)</f>
        <v>x</v>
      </c>
      <c r="L25" s="374"/>
      <c r="M25" s="401"/>
      <c r="N25" s="449"/>
      <c r="O25" s="450"/>
    </row>
    <row r="26" spans="1:15" ht="13.5" thickBot="1" x14ac:dyDescent="0.25">
      <c r="A26" s="377" t="s">
        <v>768</v>
      </c>
      <c r="B26" s="451">
        <v>672</v>
      </c>
      <c r="C26" s="638">
        <v>1800</v>
      </c>
      <c r="D26" s="453">
        <v>1530</v>
      </c>
      <c r="E26" s="453">
        <v>1530</v>
      </c>
      <c r="F26" s="454">
        <v>383</v>
      </c>
      <c r="G26" s="455"/>
      <c r="H26" s="456"/>
      <c r="I26" s="457"/>
      <c r="J26" s="458">
        <f t="shared" si="1"/>
        <v>383</v>
      </c>
      <c r="K26" s="459">
        <f t="shared" ref="K26" si="2">IF(E26=0,"x",(J26/E26*100))</f>
        <v>25.032679738562091</v>
      </c>
      <c r="L26" s="374"/>
      <c r="M26" s="410"/>
      <c r="N26" s="460"/>
      <c r="O26" s="461"/>
    </row>
    <row r="27" spans="1:15" x14ac:dyDescent="0.2">
      <c r="A27" s="388" t="s">
        <v>769</v>
      </c>
      <c r="B27" s="435">
        <v>501</v>
      </c>
      <c r="C27" s="639">
        <v>774</v>
      </c>
      <c r="D27" s="462">
        <v>750</v>
      </c>
      <c r="E27" s="462">
        <v>750</v>
      </c>
      <c r="F27" s="463">
        <v>171</v>
      </c>
      <c r="G27" s="426"/>
      <c r="H27" s="425"/>
      <c r="I27" s="426"/>
      <c r="J27" s="441">
        <f t="shared" si="1"/>
        <v>171</v>
      </c>
      <c r="K27" s="464">
        <f t="shared" ref="K27:K47" si="3">IF(E27=0,"x",(J27/E27)*100)</f>
        <v>22.8</v>
      </c>
      <c r="L27" s="374"/>
      <c r="M27" s="427"/>
      <c r="N27" s="465"/>
      <c r="O27" s="466"/>
    </row>
    <row r="28" spans="1:15" x14ac:dyDescent="0.2">
      <c r="A28" s="398" t="s">
        <v>770</v>
      </c>
      <c r="B28" s="445">
        <v>502</v>
      </c>
      <c r="C28" s="640">
        <v>565</v>
      </c>
      <c r="D28" s="467">
        <v>532</v>
      </c>
      <c r="E28" s="467">
        <v>532</v>
      </c>
      <c r="F28" s="468">
        <v>47</v>
      </c>
      <c r="G28" s="393"/>
      <c r="H28" s="394"/>
      <c r="I28" s="393"/>
      <c r="J28" s="395">
        <f t="shared" si="1"/>
        <v>47</v>
      </c>
      <c r="K28" s="448">
        <f t="shared" si="3"/>
        <v>8.8345864661654137</v>
      </c>
      <c r="L28" s="374"/>
      <c r="M28" s="401"/>
      <c r="N28" s="449"/>
      <c r="O28" s="450"/>
    </row>
    <row r="29" spans="1:15" x14ac:dyDescent="0.2">
      <c r="A29" s="398" t="s">
        <v>771</v>
      </c>
      <c r="B29" s="445">
        <v>504</v>
      </c>
      <c r="C29" s="640">
        <v>0</v>
      </c>
      <c r="D29" s="467"/>
      <c r="E29" s="467"/>
      <c r="F29" s="468">
        <v>0</v>
      </c>
      <c r="G29" s="393"/>
      <c r="H29" s="394"/>
      <c r="I29" s="393"/>
      <c r="J29" s="395">
        <f t="shared" si="1"/>
        <v>0</v>
      </c>
      <c r="K29" s="448" t="str">
        <f t="shared" si="3"/>
        <v>x</v>
      </c>
      <c r="L29" s="374"/>
      <c r="M29" s="401"/>
      <c r="N29" s="449"/>
      <c r="O29" s="450"/>
    </row>
    <row r="30" spans="1:15" x14ac:dyDescent="0.2">
      <c r="A30" s="398" t="s">
        <v>772</v>
      </c>
      <c r="B30" s="445">
        <v>511</v>
      </c>
      <c r="C30" s="640">
        <v>138</v>
      </c>
      <c r="D30" s="467">
        <v>240</v>
      </c>
      <c r="E30" s="467">
        <v>240</v>
      </c>
      <c r="F30" s="468">
        <v>37</v>
      </c>
      <c r="G30" s="393"/>
      <c r="H30" s="394"/>
      <c r="I30" s="393"/>
      <c r="J30" s="395">
        <f t="shared" si="1"/>
        <v>37</v>
      </c>
      <c r="K30" s="448">
        <f t="shared" si="3"/>
        <v>15.416666666666668</v>
      </c>
      <c r="L30" s="374"/>
      <c r="M30" s="401"/>
      <c r="N30" s="449"/>
      <c r="O30" s="450"/>
    </row>
    <row r="31" spans="1:15" x14ac:dyDescent="0.2">
      <c r="A31" s="398" t="s">
        <v>773</v>
      </c>
      <c r="B31" s="445">
        <v>518</v>
      </c>
      <c r="C31" s="640">
        <v>497</v>
      </c>
      <c r="D31" s="467">
        <v>429</v>
      </c>
      <c r="E31" s="467">
        <v>429</v>
      </c>
      <c r="F31" s="468">
        <v>107</v>
      </c>
      <c r="G31" s="393"/>
      <c r="H31" s="394"/>
      <c r="I31" s="393"/>
      <c r="J31" s="395">
        <f t="shared" si="1"/>
        <v>107</v>
      </c>
      <c r="K31" s="448">
        <f t="shared" si="3"/>
        <v>24.941724941724942</v>
      </c>
      <c r="L31" s="374"/>
      <c r="M31" s="401"/>
      <c r="N31" s="449"/>
      <c r="O31" s="450"/>
    </row>
    <row r="32" spans="1:15" x14ac:dyDescent="0.2">
      <c r="A32" s="398" t="s">
        <v>774</v>
      </c>
      <c r="B32" s="445">
        <v>521</v>
      </c>
      <c r="C32" s="640">
        <v>5455</v>
      </c>
      <c r="D32" s="467">
        <v>4680</v>
      </c>
      <c r="E32" s="467">
        <v>4680</v>
      </c>
      <c r="F32" s="468">
        <v>1138</v>
      </c>
      <c r="G32" s="393"/>
      <c r="H32" s="394"/>
      <c r="I32" s="393"/>
      <c r="J32" s="395">
        <f t="shared" si="1"/>
        <v>1138</v>
      </c>
      <c r="K32" s="448">
        <f t="shared" si="3"/>
        <v>24.316239316239315</v>
      </c>
      <c r="L32" s="374"/>
      <c r="M32" s="401"/>
      <c r="N32" s="449"/>
      <c r="O32" s="450"/>
    </row>
    <row r="33" spans="1:15" x14ac:dyDescent="0.2">
      <c r="A33" s="398" t="s">
        <v>775</v>
      </c>
      <c r="B33" s="445" t="s">
        <v>776</v>
      </c>
      <c r="C33" s="640">
        <v>2165</v>
      </c>
      <c r="D33" s="467">
        <v>1830</v>
      </c>
      <c r="E33" s="467">
        <v>1830</v>
      </c>
      <c r="F33" s="468">
        <v>406</v>
      </c>
      <c r="G33" s="393"/>
      <c r="H33" s="394"/>
      <c r="I33" s="393"/>
      <c r="J33" s="395">
        <f t="shared" si="1"/>
        <v>406</v>
      </c>
      <c r="K33" s="448">
        <f t="shared" si="3"/>
        <v>22.185792349726778</v>
      </c>
      <c r="L33" s="374"/>
      <c r="M33" s="401"/>
      <c r="N33" s="449"/>
      <c r="O33" s="450"/>
    </row>
    <row r="34" spans="1:15" x14ac:dyDescent="0.2">
      <c r="A34" s="398" t="s">
        <v>777</v>
      </c>
      <c r="B34" s="445">
        <v>557</v>
      </c>
      <c r="C34" s="640">
        <v>0</v>
      </c>
      <c r="D34" s="467">
        <v>0</v>
      </c>
      <c r="E34" s="467">
        <v>0</v>
      </c>
      <c r="F34" s="468">
        <v>0</v>
      </c>
      <c r="G34" s="393"/>
      <c r="H34" s="394"/>
      <c r="I34" s="393"/>
      <c r="J34" s="395">
        <f t="shared" si="1"/>
        <v>0</v>
      </c>
      <c r="K34" s="448" t="str">
        <f t="shared" si="3"/>
        <v>x</v>
      </c>
      <c r="L34" s="374"/>
      <c r="M34" s="401"/>
      <c r="N34" s="449"/>
      <c r="O34" s="450"/>
    </row>
    <row r="35" spans="1:15" x14ac:dyDescent="0.2">
      <c r="A35" s="398" t="s">
        <v>778</v>
      </c>
      <c r="B35" s="445">
        <v>551</v>
      </c>
      <c r="C35" s="640">
        <v>36</v>
      </c>
      <c r="D35" s="467">
        <v>30</v>
      </c>
      <c r="E35" s="467">
        <v>30</v>
      </c>
      <c r="F35" s="468">
        <v>8</v>
      </c>
      <c r="G35" s="393"/>
      <c r="H35" s="394"/>
      <c r="I35" s="393"/>
      <c r="J35" s="395">
        <f t="shared" si="1"/>
        <v>8</v>
      </c>
      <c r="K35" s="448">
        <f t="shared" si="3"/>
        <v>26.666666666666668</v>
      </c>
      <c r="L35" s="374"/>
      <c r="M35" s="401"/>
      <c r="N35" s="449"/>
      <c r="O35" s="450"/>
    </row>
    <row r="36" spans="1:15" ht="13.5" thickBot="1" x14ac:dyDescent="0.25">
      <c r="A36" s="364" t="s">
        <v>779</v>
      </c>
      <c r="B36" s="469" t="s">
        <v>780</v>
      </c>
      <c r="C36" s="641">
        <v>183</v>
      </c>
      <c r="D36" s="471">
        <v>124</v>
      </c>
      <c r="E36" s="471">
        <v>124</v>
      </c>
      <c r="F36" s="472">
        <v>0</v>
      </c>
      <c r="G36" s="369"/>
      <c r="H36" s="406"/>
      <c r="I36" s="393"/>
      <c r="J36" s="458">
        <f t="shared" si="1"/>
        <v>0</v>
      </c>
      <c r="K36" s="459">
        <f t="shared" si="3"/>
        <v>0</v>
      </c>
      <c r="L36" s="374"/>
      <c r="M36" s="386"/>
      <c r="N36" s="473"/>
      <c r="O36" s="474"/>
    </row>
    <row r="37" spans="1:15" ht="13.5" thickBot="1" x14ac:dyDescent="0.25">
      <c r="A37" s="412" t="s">
        <v>781</v>
      </c>
      <c r="B37" s="475"/>
      <c r="C37" s="634">
        <f t="shared" ref="C37" si="4">SUM(C27:C36)</f>
        <v>9813</v>
      </c>
      <c r="D37" s="419">
        <f t="shared" ref="D37:I37" si="5">SUM(D27:D36)</f>
        <v>8615</v>
      </c>
      <c r="E37" s="419">
        <f t="shared" si="5"/>
        <v>8615</v>
      </c>
      <c r="F37" s="420">
        <f t="shared" si="5"/>
        <v>1914</v>
      </c>
      <c r="G37" s="476">
        <f t="shared" si="5"/>
        <v>0</v>
      </c>
      <c r="H37" s="415">
        <f t="shared" si="5"/>
        <v>0</v>
      </c>
      <c r="I37" s="476">
        <f t="shared" si="5"/>
        <v>0</v>
      </c>
      <c r="J37" s="419">
        <f t="shared" si="1"/>
        <v>1914</v>
      </c>
      <c r="K37" s="477">
        <f t="shared" si="3"/>
        <v>22.217063261752756</v>
      </c>
      <c r="L37" s="374"/>
      <c r="M37" s="478">
        <f>SUM(M27:M36)</f>
        <v>0</v>
      </c>
      <c r="N37" s="479">
        <f>SUM(N27:N36)</f>
        <v>0</v>
      </c>
      <c r="O37" s="478">
        <f>SUM(O27:O36)</f>
        <v>0</v>
      </c>
    </row>
    <row r="38" spans="1:15" x14ac:dyDescent="0.2">
      <c r="A38" s="388" t="s">
        <v>782</v>
      </c>
      <c r="B38" s="435">
        <v>601</v>
      </c>
      <c r="C38" s="639">
        <v>0</v>
      </c>
      <c r="D38" s="462"/>
      <c r="E38" s="462"/>
      <c r="F38" s="481">
        <v>0</v>
      </c>
      <c r="G38" s="426"/>
      <c r="H38" s="425"/>
      <c r="I38" s="393"/>
      <c r="J38" s="441">
        <f t="shared" si="1"/>
        <v>0</v>
      </c>
      <c r="K38" s="442" t="str">
        <f t="shared" si="3"/>
        <v>x</v>
      </c>
      <c r="L38" s="374"/>
      <c r="M38" s="427"/>
      <c r="N38" s="465"/>
      <c r="O38" s="466"/>
    </row>
    <row r="39" spans="1:15" x14ac:dyDescent="0.2">
      <c r="A39" s="398" t="s">
        <v>783</v>
      </c>
      <c r="B39" s="445">
        <v>602</v>
      </c>
      <c r="C39" s="640">
        <v>771</v>
      </c>
      <c r="D39" s="467">
        <v>700</v>
      </c>
      <c r="E39" s="467">
        <v>700</v>
      </c>
      <c r="F39" s="468">
        <v>202</v>
      </c>
      <c r="G39" s="393"/>
      <c r="H39" s="394"/>
      <c r="I39" s="393"/>
      <c r="J39" s="395">
        <f t="shared" si="1"/>
        <v>202</v>
      </c>
      <c r="K39" s="448">
        <f t="shared" si="3"/>
        <v>28.857142857142858</v>
      </c>
      <c r="L39" s="374"/>
      <c r="M39" s="401"/>
      <c r="N39" s="449"/>
      <c r="O39" s="450"/>
    </row>
    <row r="40" spans="1:15" x14ac:dyDescent="0.2">
      <c r="A40" s="398" t="s">
        <v>784</v>
      </c>
      <c r="B40" s="445">
        <v>604</v>
      </c>
      <c r="C40" s="640">
        <v>0</v>
      </c>
      <c r="D40" s="467"/>
      <c r="E40" s="467"/>
      <c r="F40" s="468">
        <v>0</v>
      </c>
      <c r="G40" s="393"/>
      <c r="H40" s="394"/>
      <c r="I40" s="393"/>
      <c r="J40" s="395">
        <f t="shared" si="1"/>
        <v>0</v>
      </c>
      <c r="K40" s="448" t="str">
        <f t="shared" si="3"/>
        <v>x</v>
      </c>
      <c r="L40" s="374"/>
      <c r="M40" s="401"/>
      <c r="N40" s="449"/>
      <c r="O40" s="450"/>
    </row>
    <row r="41" spans="1:15" x14ac:dyDescent="0.2">
      <c r="A41" s="398" t="s">
        <v>785</v>
      </c>
      <c r="B41" s="445" t="s">
        <v>786</v>
      </c>
      <c r="C41" s="640">
        <v>9064</v>
      </c>
      <c r="D41" s="467">
        <v>7830</v>
      </c>
      <c r="E41" s="467">
        <v>7830</v>
      </c>
      <c r="F41" s="468">
        <v>1901</v>
      </c>
      <c r="G41" s="393"/>
      <c r="H41" s="394"/>
      <c r="I41" s="393"/>
      <c r="J41" s="395">
        <f t="shared" si="1"/>
        <v>1901</v>
      </c>
      <c r="K41" s="448">
        <f t="shared" si="3"/>
        <v>24.278416347381864</v>
      </c>
      <c r="L41" s="374"/>
      <c r="M41" s="401"/>
      <c r="N41" s="449"/>
      <c r="O41" s="450"/>
    </row>
    <row r="42" spans="1:15" ht="13.5" thickBot="1" x14ac:dyDescent="0.25">
      <c r="A42" s="364" t="s">
        <v>787</v>
      </c>
      <c r="B42" s="469" t="s">
        <v>788</v>
      </c>
      <c r="C42" s="641">
        <v>6</v>
      </c>
      <c r="D42" s="471">
        <v>85</v>
      </c>
      <c r="E42" s="471">
        <v>85</v>
      </c>
      <c r="F42" s="472">
        <v>0</v>
      </c>
      <c r="G42" s="369"/>
      <c r="H42" s="406"/>
      <c r="I42" s="393"/>
      <c r="J42" s="458">
        <f t="shared" si="1"/>
        <v>0</v>
      </c>
      <c r="K42" s="459">
        <f t="shared" si="3"/>
        <v>0</v>
      </c>
      <c r="L42" s="374"/>
      <c r="M42" s="386"/>
      <c r="N42" s="473"/>
      <c r="O42" s="474"/>
    </row>
    <row r="43" spans="1:15" ht="13.5" thickBot="1" x14ac:dyDescent="0.25">
      <c r="A43" s="412" t="s">
        <v>789</v>
      </c>
      <c r="B43" s="475" t="s">
        <v>747</v>
      </c>
      <c r="C43" s="419">
        <f t="shared" ref="C43:I43" si="6">SUM(C38:C42)</f>
        <v>9841</v>
      </c>
      <c r="D43" s="419">
        <f t="shared" si="6"/>
        <v>8615</v>
      </c>
      <c r="E43" s="419">
        <f t="shared" si="6"/>
        <v>8615</v>
      </c>
      <c r="F43" s="420">
        <f t="shared" si="6"/>
        <v>2103</v>
      </c>
      <c r="G43" s="476">
        <f t="shared" si="6"/>
        <v>0</v>
      </c>
      <c r="H43" s="415">
        <f t="shared" si="6"/>
        <v>0</v>
      </c>
      <c r="I43" s="482">
        <f t="shared" si="6"/>
        <v>0</v>
      </c>
      <c r="J43" s="419">
        <f t="shared" si="1"/>
        <v>2103</v>
      </c>
      <c r="K43" s="464">
        <f t="shared" si="3"/>
        <v>24.410911201392917</v>
      </c>
      <c r="L43" s="374"/>
      <c r="M43" s="478">
        <f>SUM(M38:M42)</f>
        <v>0</v>
      </c>
      <c r="N43" s="479">
        <f>SUM(N38:N42)</f>
        <v>0</v>
      </c>
      <c r="O43" s="478">
        <f>SUM(O38:O42)</f>
        <v>0</v>
      </c>
    </row>
    <row r="44" spans="1:15" ht="13.5" thickBot="1" x14ac:dyDescent="0.25">
      <c r="A44" s="364"/>
      <c r="B44" s="483"/>
      <c r="C44" s="403"/>
      <c r="D44" s="484"/>
      <c r="E44" s="484"/>
      <c r="F44" s="485"/>
      <c r="G44" s="424"/>
      <c r="H44" s="486"/>
      <c r="I44" s="424"/>
      <c r="J44" s="487"/>
      <c r="K44" s="488"/>
      <c r="L44" s="374"/>
      <c r="M44" s="489"/>
      <c r="N44" s="490"/>
      <c r="O44" s="490"/>
    </row>
    <row r="45" spans="1:15" ht="13.5" thickBot="1" x14ac:dyDescent="0.25">
      <c r="A45" s="491" t="s">
        <v>790</v>
      </c>
      <c r="B45" s="475" t="s">
        <v>747</v>
      </c>
      <c r="C45" s="420">
        <f t="shared" ref="C45:I45" si="7">C43-C41</f>
        <v>777</v>
      </c>
      <c r="D45" s="419">
        <f t="shared" si="7"/>
        <v>785</v>
      </c>
      <c r="E45" s="419">
        <f t="shared" si="7"/>
        <v>785</v>
      </c>
      <c r="F45" s="420">
        <f t="shared" si="7"/>
        <v>202</v>
      </c>
      <c r="G45" s="492">
        <f t="shared" si="7"/>
        <v>0</v>
      </c>
      <c r="H45" s="420">
        <f t="shared" si="7"/>
        <v>0</v>
      </c>
      <c r="I45" s="492">
        <f t="shared" si="7"/>
        <v>0</v>
      </c>
      <c r="J45" s="441">
        <f t="shared" si="1"/>
        <v>202</v>
      </c>
      <c r="K45" s="442">
        <f t="shared" si="3"/>
        <v>25.732484076433121</v>
      </c>
      <c r="L45" s="374"/>
      <c r="M45" s="493">
        <f>M43-M41</f>
        <v>0</v>
      </c>
      <c r="N45" s="494">
        <f>N43-N41</f>
        <v>0</v>
      </c>
      <c r="O45" s="493">
        <f>O43-O41</f>
        <v>0</v>
      </c>
    </row>
    <row r="46" spans="1:15" ht="13.5" thickBot="1" x14ac:dyDescent="0.25">
      <c r="A46" s="412" t="s">
        <v>791</v>
      </c>
      <c r="B46" s="475" t="s">
        <v>747</v>
      </c>
      <c r="C46" s="420">
        <f t="shared" ref="C46:I46" si="8">C43-C37</f>
        <v>28</v>
      </c>
      <c r="D46" s="419">
        <f t="shared" si="8"/>
        <v>0</v>
      </c>
      <c r="E46" s="419">
        <f t="shared" si="8"/>
        <v>0</v>
      </c>
      <c r="F46" s="420">
        <f t="shared" si="8"/>
        <v>189</v>
      </c>
      <c r="G46" s="492">
        <f t="shared" si="8"/>
        <v>0</v>
      </c>
      <c r="H46" s="420">
        <f t="shared" si="8"/>
        <v>0</v>
      </c>
      <c r="I46" s="492">
        <f t="shared" si="8"/>
        <v>0</v>
      </c>
      <c r="J46" s="441">
        <f t="shared" si="1"/>
        <v>189</v>
      </c>
      <c r="K46" s="442" t="str">
        <f t="shared" si="3"/>
        <v>x</v>
      </c>
      <c r="L46" s="374"/>
      <c r="M46" s="493">
        <f>M43-M37</f>
        <v>0</v>
      </c>
      <c r="N46" s="494">
        <f>N43-N37</f>
        <v>0</v>
      </c>
      <c r="O46" s="493">
        <f>O43-O37</f>
        <v>0</v>
      </c>
    </row>
    <row r="47" spans="1:15" ht="13.5" thickBot="1" x14ac:dyDescent="0.25">
      <c r="A47" s="495" t="s">
        <v>792</v>
      </c>
      <c r="B47" s="496" t="s">
        <v>747</v>
      </c>
      <c r="C47" s="420">
        <f t="shared" ref="C47:I47" si="9">C46-C41</f>
        <v>-9036</v>
      </c>
      <c r="D47" s="419">
        <f t="shared" si="9"/>
        <v>-7830</v>
      </c>
      <c r="E47" s="419">
        <f t="shared" si="9"/>
        <v>-7830</v>
      </c>
      <c r="F47" s="420">
        <f t="shared" si="9"/>
        <v>-1712</v>
      </c>
      <c r="G47" s="492">
        <f t="shared" si="9"/>
        <v>0</v>
      </c>
      <c r="H47" s="420">
        <f t="shared" si="9"/>
        <v>0</v>
      </c>
      <c r="I47" s="492">
        <f t="shared" si="9"/>
        <v>0</v>
      </c>
      <c r="J47" s="419">
        <f t="shared" si="1"/>
        <v>-1712</v>
      </c>
      <c r="K47" s="442">
        <f t="shared" si="3"/>
        <v>21.86462324393359</v>
      </c>
      <c r="L47" s="374"/>
      <c r="M47" s="493">
        <f>M46-M41</f>
        <v>0</v>
      </c>
      <c r="N47" s="494">
        <f>N46-N41</f>
        <v>0</v>
      </c>
      <c r="O47" s="493">
        <f>O46-O41</f>
        <v>0</v>
      </c>
    </row>
    <row r="50" spans="1:10" ht="14.25" x14ac:dyDescent="0.2">
      <c r="A50" s="497" t="s">
        <v>793</v>
      </c>
    </row>
    <row r="51" spans="1:10" ht="14.25" x14ac:dyDescent="0.2">
      <c r="A51" s="498" t="s">
        <v>794</v>
      </c>
    </row>
    <row r="52" spans="1:10" ht="14.25" x14ac:dyDescent="0.2">
      <c r="A52" s="499" t="s">
        <v>795</v>
      </c>
    </row>
    <row r="53" spans="1:10" s="501" customFormat="1" ht="14.25" x14ac:dyDescent="0.2">
      <c r="A53" s="499" t="s">
        <v>796</v>
      </c>
      <c r="B53" s="500"/>
      <c r="E53" s="502"/>
      <c r="F53" s="502"/>
      <c r="G53" s="502"/>
      <c r="H53" s="502"/>
      <c r="I53" s="502"/>
      <c r="J53" s="502"/>
    </row>
    <row r="56" spans="1:10" x14ac:dyDescent="0.2">
      <c r="A56" s="336" t="s">
        <v>830</v>
      </c>
    </row>
    <row r="58" spans="1:10" x14ac:dyDescent="0.2">
      <c r="A58" s="336" t="s">
        <v>831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U1" sqref="U1"/>
    </sheetView>
  </sheetViews>
  <sheetFormatPr defaultColWidth="8.7109375" defaultRowHeight="12.75" x14ac:dyDescent="0.2"/>
  <cols>
    <col min="1" max="1" width="37.7109375" style="336" customWidth="1"/>
    <col min="2" max="2" width="7.28515625" style="337" customWidth="1"/>
    <col min="3" max="4" width="11.5703125" style="335" customWidth="1"/>
    <col min="5" max="5" width="11.5703125" style="338" customWidth="1"/>
    <col min="6" max="6" width="11.42578125" style="338" customWidth="1"/>
    <col min="7" max="7" width="9.85546875" style="338" customWidth="1"/>
    <col min="8" max="8" width="9.140625" style="338" customWidth="1"/>
    <col min="9" max="9" width="9.28515625" style="338" customWidth="1"/>
    <col min="10" max="10" width="9.140625" style="338" customWidth="1"/>
    <col min="11" max="11" width="12" style="335" customWidth="1"/>
    <col min="12" max="12" width="8.7109375" style="335"/>
    <col min="13" max="13" width="11.85546875" style="335" customWidth="1"/>
    <col min="14" max="14" width="12.5703125" style="335" customWidth="1"/>
    <col min="15" max="15" width="11.85546875" style="335" customWidth="1"/>
    <col min="16" max="16" width="12" style="335" customWidth="1"/>
    <col min="17" max="16384" width="8.7109375" style="335"/>
  </cols>
  <sheetData>
    <row r="1" spans="1:16" ht="23.25" x14ac:dyDescent="0.35">
      <c r="A1" s="615"/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334"/>
    </row>
    <row r="2" spans="1:16" x14ac:dyDescent="0.2">
      <c r="O2" s="339"/>
    </row>
    <row r="3" spans="1:16" ht="18.75" x14ac:dyDescent="0.3">
      <c r="A3" s="340" t="s">
        <v>723</v>
      </c>
      <c r="F3" s="341"/>
      <c r="G3" s="341"/>
    </row>
    <row r="4" spans="1:16" ht="18" x14ac:dyDescent="0.25">
      <c r="A4" s="342"/>
      <c r="F4" s="341"/>
      <c r="G4" s="341"/>
    </row>
    <row r="5" spans="1:16" x14ac:dyDescent="0.2">
      <c r="A5" s="343"/>
      <c r="F5" s="341"/>
      <c r="G5" s="341"/>
    </row>
    <row r="6" spans="1:16" ht="13.5" thickBot="1" x14ac:dyDescent="0.25">
      <c r="F6" s="341"/>
      <c r="G6" s="341"/>
    </row>
    <row r="7" spans="1:16" ht="18.75" thickBot="1" x14ac:dyDescent="0.3">
      <c r="A7" s="344" t="s">
        <v>724</v>
      </c>
      <c r="B7" s="345"/>
      <c r="C7" s="617" t="s">
        <v>832</v>
      </c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9"/>
    </row>
    <row r="8" spans="1:16" ht="13.5" thickBot="1" x14ac:dyDescent="0.25">
      <c r="A8" s="343" t="s">
        <v>726</v>
      </c>
      <c r="F8" s="341"/>
      <c r="G8" s="341"/>
    </row>
    <row r="9" spans="1:16" ht="13.5" thickBot="1" x14ac:dyDescent="0.25">
      <c r="A9" s="346"/>
      <c r="B9" s="347"/>
      <c r="C9" s="348" t="s">
        <v>0</v>
      </c>
      <c r="D9" s="349" t="s">
        <v>727</v>
      </c>
      <c r="E9" s="350" t="s">
        <v>728</v>
      </c>
      <c r="F9" s="620" t="s">
        <v>729</v>
      </c>
      <c r="G9" s="621"/>
      <c r="H9" s="621"/>
      <c r="I9" s="622"/>
      <c r="J9" s="351" t="s">
        <v>730</v>
      </c>
      <c r="K9" s="352" t="s">
        <v>731</v>
      </c>
      <c r="M9" s="347" t="s">
        <v>732</v>
      </c>
      <c r="N9" s="347" t="s">
        <v>733</v>
      </c>
      <c r="O9" s="347" t="s">
        <v>732</v>
      </c>
    </row>
    <row r="10" spans="1:16" ht="13.5" thickBot="1" x14ac:dyDescent="0.25">
      <c r="A10" s="353" t="s">
        <v>734</v>
      </c>
      <c r="B10" s="354" t="s">
        <v>735</v>
      </c>
      <c r="C10" s="355" t="s">
        <v>736</v>
      </c>
      <c r="D10" s="356">
        <v>2024</v>
      </c>
      <c r="E10" s="357">
        <v>2024</v>
      </c>
      <c r="F10" s="358" t="s">
        <v>737</v>
      </c>
      <c r="G10" s="359" t="s">
        <v>738</v>
      </c>
      <c r="H10" s="359" t="s">
        <v>739</v>
      </c>
      <c r="I10" s="360" t="s">
        <v>740</v>
      </c>
      <c r="J10" s="361" t="s">
        <v>741</v>
      </c>
      <c r="K10" s="362" t="s">
        <v>742</v>
      </c>
      <c r="M10" s="363" t="s">
        <v>743</v>
      </c>
      <c r="N10" s="354" t="s">
        <v>744</v>
      </c>
      <c r="O10" s="354" t="s">
        <v>745</v>
      </c>
    </row>
    <row r="11" spans="1:16" x14ac:dyDescent="0.2">
      <c r="A11" s="364" t="s">
        <v>746</v>
      </c>
      <c r="B11" s="365"/>
      <c r="C11" s="642">
        <v>9</v>
      </c>
      <c r="D11" s="367">
        <v>11</v>
      </c>
      <c r="E11" s="367">
        <v>9</v>
      </c>
      <c r="F11" s="368">
        <v>9</v>
      </c>
      <c r="G11" s="369"/>
      <c r="H11" s="370"/>
      <c r="I11" s="371"/>
      <c r="J11" s="372" t="s">
        <v>747</v>
      </c>
      <c r="K11" s="373" t="s">
        <v>747</v>
      </c>
      <c r="L11" s="374"/>
      <c r="M11" s="375"/>
      <c r="N11" s="376"/>
      <c r="O11" s="376"/>
    </row>
    <row r="12" spans="1:16" ht="13.5" thickBot="1" x14ac:dyDescent="0.25">
      <c r="A12" s="377" t="s">
        <v>748</v>
      </c>
      <c r="B12" s="378"/>
      <c r="C12" s="643">
        <v>9.5595999999999997</v>
      </c>
      <c r="D12" s="380">
        <v>10.85</v>
      </c>
      <c r="E12" s="380">
        <v>8.8800000000000008</v>
      </c>
      <c r="F12" s="381">
        <v>8.8800000000000008</v>
      </c>
      <c r="G12" s="382"/>
      <c r="H12" s="383"/>
      <c r="I12" s="382"/>
      <c r="J12" s="384"/>
      <c r="K12" s="385" t="s">
        <v>747</v>
      </c>
      <c r="L12" s="374"/>
      <c r="M12" s="386"/>
      <c r="N12" s="387"/>
      <c r="O12" s="387"/>
    </row>
    <row r="13" spans="1:16" x14ac:dyDescent="0.2">
      <c r="A13" s="388" t="s">
        <v>749</v>
      </c>
      <c r="B13" s="389" t="s">
        <v>750</v>
      </c>
      <c r="C13" s="644">
        <v>3187</v>
      </c>
      <c r="D13" s="391" t="s">
        <v>747</v>
      </c>
      <c r="E13" s="391" t="s">
        <v>747</v>
      </c>
      <c r="F13" s="392">
        <v>3194</v>
      </c>
      <c r="G13" s="393"/>
      <c r="H13" s="394"/>
      <c r="I13" s="393"/>
      <c r="J13" s="395" t="s">
        <v>747</v>
      </c>
      <c r="K13" s="396" t="s">
        <v>747</v>
      </c>
      <c r="L13" s="374"/>
      <c r="M13" s="375"/>
      <c r="N13" s="397"/>
      <c r="O13" s="397"/>
    </row>
    <row r="14" spans="1:16" x14ac:dyDescent="0.2">
      <c r="A14" s="398" t="s">
        <v>751</v>
      </c>
      <c r="B14" s="389" t="s">
        <v>752</v>
      </c>
      <c r="C14" s="644">
        <v>3085</v>
      </c>
      <c r="D14" s="399" t="s">
        <v>747</v>
      </c>
      <c r="E14" s="399" t="s">
        <v>747</v>
      </c>
      <c r="F14" s="400">
        <v>3095</v>
      </c>
      <c r="G14" s="393"/>
      <c r="H14" s="394"/>
      <c r="I14" s="393"/>
      <c r="J14" s="395" t="s">
        <v>747</v>
      </c>
      <c r="K14" s="396" t="s">
        <v>747</v>
      </c>
      <c r="L14" s="374"/>
      <c r="M14" s="401"/>
      <c r="N14" s="397"/>
      <c r="O14" s="397"/>
    </row>
    <row r="15" spans="1:16" x14ac:dyDescent="0.2">
      <c r="A15" s="398" t="s">
        <v>753</v>
      </c>
      <c r="B15" s="389" t="s">
        <v>754</v>
      </c>
      <c r="C15" s="644">
        <v>16</v>
      </c>
      <c r="D15" s="399" t="s">
        <v>747</v>
      </c>
      <c r="E15" s="399" t="s">
        <v>747</v>
      </c>
      <c r="F15" s="400">
        <v>0</v>
      </c>
      <c r="G15" s="393"/>
      <c r="H15" s="394"/>
      <c r="I15" s="393"/>
      <c r="J15" s="395" t="s">
        <v>747</v>
      </c>
      <c r="K15" s="396" t="s">
        <v>747</v>
      </c>
      <c r="L15" s="374"/>
      <c r="M15" s="401"/>
      <c r="N15" s="397"/>
      <c r="O15" s="397"/>
    </row>
    <row r="16" spans="1:16" x14ac:dyDescent="0.2">
      <c r="A16" s="398" t="s">
        <v>755</v>
      </c>
      <c r="B16" s="389" t="s">
        <v>747</v>
      </c>
      <c r="C16" s="644">
        <v>616</v>
      </c>
      <c r="D16" s="399" t="s">
        <v>747</v>
      </c>
      <c r="E16" s="399" t="s">
        <v>747</v>
      </c>
      <c r="F16" s="400">
        <v>2296</v>
      </c>
      <c r="G16" s="393"/>
      <c r="H16" s="394"/>
      <c r="I16" s="393"/>
      <c r="J16" s="395" t="s">
        <v>747</v>
      </c>
      <c r="K16" s="396" t="s">
        <v>747</v>
      </c>
      <c r="L16" s="374"/>
      <c r="M16" s="401"/>
      <c r="N16" s="397"/>
      <c r="O16" s="397"/>
    </row>
    <row r="17" spans="1:15" ht="13.5" thickBot="1" x14ac:dyDescent="0.25">
      <c r="A17" s="364" t="s">
        <v>756</v>
      </c>
      <c r="B17" s="402" t="s">
        <v>757</v>
      </c>
      <c r="C17" s="645">
        <v>1523</v>
      </c>
      <c r="D17" s="404" t="s">
        <v>747</v>
      </c>
      <c r="E17" s="404" t="s">
        <v>747</v>
      </c>
      <c r="F17" s="405">
        <v>1370</v>
      </c>
      <c r="G17" s="369"/>
      <c r="H17" s="406"/>
      <c r="I17" s="407"/>
      <c r="J17" s="408" t="s">
        <v>747</v>
      </c>
      <c r="K17" s="409" t="s">
        <v>747</v>
      </c>
      <c r="L17" s="374"/>
      <c r="M17" s="410"/>
      <c r="N17" s="411"/>
      <c r="O17" s="411"/>
    </row>
    <row r="18" spans="1:15" ht="13.5" thickBot="1" x14ac:dyDescent="0.25">
      <c r="A18" s="412" t="s">
        <v>758</v>
      </c>
      <c r="B18" s="413"/>
      <c r="C18" s="414">
        <f>C13-C14+C15+C16+C17</f>
        <v>2257</v>
      </c>
      <c r="D18" s="414" t="s">
        <v>747</v>
      </c>
      <c r="E18" s="414" t="s">
        <v>747</v>
      </c>
      <c r="F18" s="415">
        <f>F13-F14+F15+F16+F17</f>
        <v>3765</v>
      </c>
      <c r="G18" s="416"/>
      <c r="H18" s="417"/>
      <c r="I18" s="418"/>
      <c r="J18" s="419" t="s">
        <v>747</v>
      </c>
      <c r="K18" s="420" t="s">
        <v>747</v>
      </c>
      <c r="L18" s="374"/>
      <c r="M18" s="421"/>
      <c r="N18" s="422"/>
      <c r="O18" s="422"/>
    </row>
    <row r="19" spans="1:15" x14ac:dyDescent="0.2">
      <c r="A19" s="364" t="s">
        <v>759</v>
      </c>
      <c r="B19" s="423" t="s">
        <v>760</v>
      </c>
      <c r="C19" s="645">
        <v>102</v>
      </c>
      <c r="D19" s="391" t="s">
        <v>747</v>
      </c>
      <c r="E19" s="391" t="s">
        <v>747</v>
      </c>
      <c r="F19" s="405">
        <v>99</v>
      </c>
      <c r="G19" s="369"/>
      <c r="H19" s="425"/>
      <c r="I19" s="426"/>
      <c r="J19" s="408" t="s">
        <v>747</v>
      </c>
      <c r="K19" s="409" t="s">
        <v>747</v>
      </c>
      <c r="L19" s="374"/>
      <c r="M19" s="427"/>
      <c r="N19" s="411"/>
      <c r="O19" s="411"/>
    </row>
    <row r="20" spans="1:15" x14ac:dyDescent="0.2">
      <c r="A20" s="398" t="s">
        <v>761</v>
      </c>
      <c r="B20" s="389" t="s">
        <v>762</v>
      </c>
      <c r="C20" s="644">
        <v>718</v>
      </c>
      <c r="D20" s="399" t="s">
        <v>747</v>
      </c>
      <c r="E20" s="399" t="s">
        <v>747</v>
      </c>
      <c r="F20" s="400">
        <v>726</v>
      </c>
      <c r="G20" s="393"/>
      <c r="H20" s="394"/>
      <c r="I20" s="393"/>
      <c r="J20" s="395" t="s">
        <v>747</v>
      </c>
      <c r="K20" s="396" t="s">
        <v>747</v>
      </c>
      <c r="L20" s="374"/>
      <c r="M20" s="401"/>
      <c r="N20" s="397"/>
      <c r="O20" s="397"/>
    </row>
    <row r="21" spans="1:15" x14ac:dyDescent="0.2">
      <c r="A21" s="398" t="s">
        <v>763</v>
      </c>
      <c r="B21" s="389" t="s">
        <v>747</v>
      </c>
      <c r="C21" s="644">
        <v>0</v>
      </c>
      <c r="D21" s="399" t="s">
        <v>747</v>
      </c>
      <c r="E21" s="399" t="s">
        <v>747</v>
      </c>
      <c r="F21" s="400">
        <v>0</v>
      </c>
      <c r="G21" s="393"/>
      <c r="H21" s="394"/>
      <c r="I21" s="393"/>
      <c r="J21" s="395" t="s">
        <v>747</v>
      </c>
      <c r="K21" s="396" t="s">
        <v>747</v>
      </c>
      <c r="L21" s="374"/>
      <c r="M21" s="401"/>
      <c r="N21" s="397"/>
      <c r="O21" s="397"/>
    </row>
    <row r="22" spans="1:15" x14ac:dyDescent="0.2">
      <c r="A22" s="398" t="s">
        <v>764</v>
      </c>
      <c r="B22" s="389" t="s">
        <v>747</v>
      </c>
      <c r="C22" s="644">
        <v>1144</v>
      </c>
      <c r="D22" s="399" t="s">
        <v>747</v>
      </c>
      <c r="E22" s="399" t="s">
        <v>747</v>
      </c>
      <c r="F22" s="400">
        <v>2431</v>
      </c>
      <c r="G22" s="393"/>
      <c r="H22" s="394"/>
      <c r="I22" s="393"/>
      <c r="J22" s="395" t="s">
        <v>747</v>
      </c>
      <c r="K22" s="396" t="s">
        <v>747</v>
      </c>
      <c r="L22" s="374"/>
      <c r="M22" s="401"/>
      <c r="N22" s="397"/>
      <c r="O22" s="397"/>
    </row>
    <row r="23" spans="1:15" ht="13.5" thickBot="1" x14ac:dyDescent="0.25">
      <c r="A23" s="377" t="s">
        <v>765</v>
      </c>
      <c r="B23" s="429" t="s">
        <v>747</v>
      </c>
      <c r="C23" s="646"/>
      <c r="D23" s="404" t="s">
        <v>747</v>
      </c>
      <c r="E23" s="404" t="s">
        <v>747</v>
      </c>
      <c r="F23" s="430">
        <v>0</v>
      </c>
      <c r="G23" s="407"/>
      <c r="H23" s="406"/>
      <c r="I23" s="407"/>
      <c r="J23" s="431" t="s">
        <v>747</v>
      </c>
      <c r="K23" s="432" t="s">
        <v>747</v>
      </c>
      <c r="L23" s="374"/>
      <c r="M23" s="386"/>
      <c r="N23" s="433"/>
      <c r="O23" s="433"/>
    </row>
    <row r="24" spans="1:15" x14ac:dyDescent="0.2">
      <c r="A24" s="434" t="s">
        <v>766</v>
      </c>
      <c r="B24" s="435" t="s">
        <v>747</v>
      </c>
      <c r="C24" s="647">
        <v>7041</v>
      </c>
      <c r="D24" s="437">
        <v>6870</v>
      </c>
      <c r="E24" s="437">
        <v>6870</v>
      </c>
      <c r="F24" s="438">
        <v>0</v>
      </c>
      <c r="G24" s="439"/>
      <c r="H24" s="440"/>
      <c r="I24" s="439"/>
      <c r="J24" s="441">
        <f t="shared" ref="J24:J47" si="0">SUM(F24:I24)</f>
        <v>0</v>
      </c>
      <c r="K24" s="442">
        <f>IF(E24=0,"x",(J24/E24*100))</f>
        <v>0</v>
      </c>
      <c r="L24" s="374"/>
      <c r="M24" s="375"/>
      <c r="N24" s="443"/>
      <c r="O24" s="444"/>
    </row>
    <row r="25" spans="1:15" x14ac:dyDescent="0.2">
      <c r="A25" s="398" t="s">
        <v>767</v>
      </c>
      <c r="B25" s="445" t="s">
        <v>747</v>
      </c>
      <c r="C25" s="648">
        <v>0</v>
      </c>
      <c r="D25" s="446"/>
      <c r="E25" s="446"/>
      <c r="F25" s="447">
        <v>0</v>
      </c>
      <c r="G25" s="393"/>
      <c r="H25" s="394"/>
      <c r="I25" s="393"/>
      <c r="J25" s="395">
        <f t="shared" si="0"/>
        <v>0</v>
      </c>
      <c r="K25" s="448" t="str">
        <f>IF(E25=0,"x",(J25/E25)*100)</f>
        <v>x</v>
      </c>
      <c r="L25" s="374"/>
      <c r="M25" s="401"/>
      <c r="N25" s="449"/>
      <c r="O25" s="450"/>
    </row>
    <row r="26" spans="1:15" ht="13.5" thickBot="1" x14ac:dyDescent="0.25">
      <c r="A26" s="377" t="s">
        <v>768</v>
      </c>
      <c r="B26" s="451">
        <v>672</v>
      </c>
      <c r="C26" s="649">
        <v>1490</v>
      </c>
      <c r="D26" s="453">
        <v>1270</v>
      </c>
      <c r="E26" s="453">
        <v>1270</v>
      </c>
      <c r="F26" s="454">
        <v>0</v>
      </c>
      <c r="G26" s="455"/>
      <c r="H26" s="456"/>
      <c r="I26" s="457"/>
      <c r="J26" s="458">
        <f t="shared" si="0"/>
        <v>0</v>
      </c>
      <c r="K26" s="459">
        <f t="shared" ref="K26" si="1">IF(E26=0,"x",(J26/E26*100))</f>
        <v>0</v>
      </c>
      <c r="L26" s="374"/>
      <c r="M26" s="410"/>
      <c r="N26" s="460"/>
      <c r="O26" s="461"/>
    </row>
    <row r="27" spans="1:15" x14ac:dyDescent="0.2">
      <c r="A27" s="388" t="s">
        <v>769</v>
      </c>
      <c r="B27" s="435">
        <v>501</v>
      </c>
      <c r="C27" s="650">
        <v>224</v>
      </c>
      <c r="D27" s="462">
        <v>290</v>
      </c>
      <c r="E27" s="462">
        <v>290</v>
      </c>
      <c r="F27" s="463">
        <v>43</v>
      </c>
      <c r="G27" s="426"/>
      <c r="H27" s="425"/>
      <c r="I27" s="426"/>
      <c r="J27" s="441">
        <f t="shared" si="0"/>
        <v>43</v>
      </c>
      <c r="K27" s="464">
        <f t="shared" ref="K27:K47" si="2">IF(E27=0,"x",(J27/E27)*100)</f>
        <v>14.827586206896552</v>
      </c>
      <c r="L27" s="374"/>
      <c r="M27" s="427"/>
      <c r="N27" s="465"/>
      <c r="O27" s="466"/>
    </row>
    <row r="28" spans="1:15" x14ac:dyDescent="0.2">
      <c r="A28" s="398" t="s">
        <v>770</v>
      </c>
      <c r="B28" s="445">
        <v>502</v>
      </c>
      <c r="C28" s="648">
        <v>589</v>
      </c>
      <c r="D28" s="467">
        <v>581</v>
      </c>
      <c r="E28" s="467">
        <v>581</v>
      </c>
      <c r="F28" s="468">
        <v>15</v>
      </c>
      <c r="G28" s="393"/>
      <c r="H28" s="394"/>
      <c r="I28" s="393"/>
      <c r="J28" s="395">
        <f t="shared" si="0"/>
        <v>15</v>
      </c>
      <c r="K28" s="448">
        <f t="shared" si="2"/>
        <v>2.5817555938037864</v>
      </c>
      <c r="L28" s="374"/>
      <c r="M28" s="401"/>
      <c r="N28" s="449"/>
      <c r="O28" s="450"/>
    </row>
    <row r="29" spans="1:15" x14ac:dyDescent="0.2">
      <c r="A29" s="398" t="s">
        <v>771</v>
      </c>
      <c r="B29" s="445">
        <v>504</v>
      </c>
      <c r="C29" s="648">
        <v>0</v>
      </c>
      <c r="D29" s="467">
        <v>0</v>
      </c>
      <c r="E29" s="467">
        <v>0</v>
      </c>
      <c r="F29" s="468">
        <v>0</v>
      </c>
      <c r="G29" s="393"/>
      <c r="H29" s="394"/>
      <c r="I29" s="393"/>
      <c r="J29" s="395">
        <f t="shared" si="0"/>
        <v>0</v>
      </c>
      <c r="K29" s="448" t="str">
        <f t="shared" si="2"/>
        <v>x</v>
      </c>
      <c r="L29" s="374"/>
      <c r="M29" s="401"/>
      <c r="N29" s="449"/>
      <c r="O29" s="450"/>
    </row>
    <row r="30" spans="1:15" x14ac:dyDescent="0.2">
      <c r="A30" s="398" t="s">
        <v>772</v>
      </c>
      <c r="B30" s="445">
        <v>511</v>
      </c>
      <c r="C30" s="648">
        <v>162</v>
      </c>
      <c r="D30" s="467">
        <v>220</v>
      </c>
      <c r="E30" s="467">
        <v>220</v>
      </c>
      <c r="F30" s="468">
        <v>12</v>
      </c>
      <c r="G30" s="393"/>
      <c r="H30" s="394"/>
      <c r="I30" s="393"/>
      <c r="J30" s="395">
        <f t="shared" si="0"/>
        <v>12</v>
      </c>
      <c r="K30" s="448">
        <f t="shared" si="2"/>
        <v>5.4545454545454541</v>
      </c>
      <c r="L30" s="374"/>
      <c r="M30" s="401"/>
      <c r="N30" s="449"/>
      <c r="O30" s="450"/>
    </row>
    <row r="31" spans="1:15" x14ac:dyDescent="0.2">
      <c r="A31" s="398" t="s">
        <v>773</v>
      </c>
      <c r="B31" s="445">
        <v>518</v>
      </c>
      <c r="C31" s="648">
        <v>372</v>
      </c>
      <c r="D31" s="467">
        <v>370</v>
      </c>
      <c r="E31" s="467">
        <v>370</v>
      </c>
      <c r="F31" s="468">
        <v>71</v>
      </c>
      <c r="G31" s="393"/>
      <c r="H31" s="394"/>
      <c r="I31" s="393"/>
      <c r="J31" s="395">
        <f t="shared" si="0"/>
        <v>71</v>
      </c>
      <c r="K31" s="448">
        <f t="shared" si="2"/>
        <v>19.189189189189189</v>
      </c>
      <c r="L31" s="374"/>
      <c r="M31" s="401"/>
      <c r="N31" s="449"/>
      <c r="O31" s="450"/>
    </row>
    <row r="32" spans="1:15" x14ac:dyDescent="0.2">
      <c r="A32" s="398" t="s">
        <v>774</v>
      </c>
      <c r="B32" s="445">
        <v>521</v>
      </c>
      <c r="C32" s="648">
        <v>4141</v>
      </c>
      <c r="D32" s="467">
        <v>4070</v>
      </c>
      <c r="E32" s="467">
        <v>4070</v>
      </c>
      <c r="F32" s="468">
        <v>919</v>
      </c>
      <c r="G32" s="393"/>
      <c r="H32" s="394"/>
      <c r="I32" s="393"/>
      <c r="J32" s="395">
        <f t="shared" si="0"/>
        <v>919</v>
      </c>
      <c r="K32" s="448">
        <f t="shared" si="2"/>
        <v>22.579852579852581</v>
      </c>
      <c r="L32" s="374"/>
      <c r="M32" s="401"/>
      <c r="N32" s="449"/>
      <c r="O32" s="450"/>
    </row>
    <row r="33" spans="1:15" x14ac:dyDescent="0.2">
      <c r="A33" s="398" t="s">
        <v>775</v>
      </c>
      <c r="B33" s="445" t="s">
        <v>776</v>
      </c>
      <c r="C33" s="648">
        <v>1551</v>
      </c>
      <c r="D33" s="467">
        <v>1530</v>
      </c>
      <c r="E33" s="467">
        <v>1530</v>
      </c>
      <c r="F33" s="468">
        <v>339</v>
      </c>
      <c r="G33" s="393"/>
      <c r="H33" s="394"/>
      <c r="I33" s="393"/>
      <c r="J33" s="395">
        <f t="shared" si="0"/>
        <v>339</v>
      </c>
      <c r="K33" s="448">
        <f t="shared" si="2"/>
        <v>22.156862745098039</v>
      </c>
      <c r="L33" s="374"/>
      <c r="M33" s="401"/>
      <c r="N33" s="449"/>
      <c r="O33" s="450"/>
    </row>
    <row r="34" spans="1:15" x14ac:dyDescent="0.2">
      <c r="A34" s="398" t="s">
        <v>777</v>
      </c>
      <c r="B34" s="445">
        <v>557</v>
      </c>
      <c r="C34" s="648">
        <v>0</v>
      </c>
      <c r="D34" s="467">
        <v>0</v>
      </c>
      <c r="E34" s="467">
        <v>0</v>
      </c>
      <c r="F34" s="468">
        <v>0</v>
      </c>
      <c r="G34" s="393"/>
      <c r="H34" s="394"/>
      <c r="I34" s="393"/>
      <c r="J34" s="395">
        <f t="shared" si="0"/>
        <v>0</v>
      </c>
      <c r="K34" s="448" t="str">
        <f t="shared" si="2"/>
        <v>x</v>
      </c>
      <c r="L34" s="374"/>
      <c r="M34" s="401"/>
      <c r="N34" s="449"/>
      <c r="O34" s="450"/>
    </row>
    <row r="35" spans="1:15" x14ac:dyDescent="0.2">
      <c r="A35" s="398" t="s">
        <v>778</v>
      </c>
      <c r="B35" s="445">
        <v>551</v>
      </c>
      <c r="C35" s="648">
        <v>49</v>
      </c>
      <c r="D35" s="467">
        <v>14</v>
      </c>
      <c r="E35" s="467">
        <v>14</v>
      </c>
      <c r="F35" s="468">
        <v>4</v>
      </c>
      <c r="G35" s="393"/>
      <c r="H35" s="394"/>
      <c r="I35" s="393"/>
      <c r="J35" s="395">
        <f t="shared" si="0"/>
        <v>4</v>
      </c>
      <c r="K35" s="448">
        <f t="shared" si="2"/>
        <v>28.571428571428569</v>
      </c>
      <c r="L35" s="374"/>
      <c r="M35" s="401"/>
      <c r="N35" s="449"/>
      <c r="O35" s="450"/>
    </row>
    <row r="36" spans="1:15" ht="13.5" thickBot="1" x14ac:dyDescent="0.25">
      <c r="A36" s="364" t="s">
        <v>779</v>
      </c>
      <c r="B36" s="469" t="s">
        <v>780</v>
      </c>
      <c r="C36" s="651">
        <v>93</v>
      </c>
      <c r="D36" s="471">
        <v>281</v>
      </c>
      <c r="E36" s="471">
        <v>281</v>
      </c>
      <c r="F36" s="472">
        <v>7</v>
      </c>
      <c r="G36" s="369"/>
      <c r="H36" s="406"/>
      <c r="I36" s="393"/>
      <c r="J36" s="458">
        <f t="shared" si="0"/>
        <v>7</v>
      </c>
      <c r="K36" s="459">
        <f t="shared" si="2"/>
        <v>2.4911032028469751</v>
      </c>
      <c r="L36" s="374"/>
      <c r="M36" s="386"/>
      <c r="N36" s="473"/>
      <c r="O36" s="474"/>
    </row>
    <row r="37" spans="1:15" ht="13.5" thickBot="1" x14ac:dyDescent="0.25">
      <c r="A37" s="412" t="s">
        <v>781</v>
      </c>
      <c r="B37" s="475"/>
      <c r="C37" s="419">
        <f t="shared" ref="C37:I37" si="3">SUM(C27:C36)</f>
        <v>7181</v>
      </c>
      <c r="D37" s="419">
        <f t="shared" si="3"/>
        <v>7356</v>
      </c>
      <c r="E37" s="419">
        <f t="shared" si="3"/>
        <v>7356</v>
      </c>
      <c r="F37" s="420">
        <f t="shared" si="3"/>
        <v>1410</v>
      </c>
      <c r="G37" s="476">
        <f t="shared" si="3"/>
        <v>0</v>
      </c>
      <c r="H37" s="415">
        <f t="shared" si="3"/>
        <v>0</v>
      </c>
      <c r="I37" s="476">
        <f t="shared" si="3"/>
        <v>0</v>
      </c>
      <c r="J37" s="419">
        <f t="shared" si="0"/>
        <v>1410</v>
      </c>
      <c r="K37" s="477">
        <f t="shared" si="2"/>
        <v>19.168026101141926</v>
      </c>
      <c r="L37" s="374"/>
      <c r="M37" s="478">
        <f>SUM(M27:M36)</f>
        <v>0</v>
      </c>
      <c r="N37" s="479">
        <f>SUM(N27:N36)</f>
        <v>0</v>
      </c>
      <c r="O37" s="478">
        <f>SUM(O27:O36)</f>
        <v>0</v>
      </c>
    </row>
    <row r="38" spans="1:15" x14ac:dyDescent="0.2">
      <c r="A38" s="388" t="s">
        <v>782</v>
      </c>
      <c r="B38" s="435">
        <v>601</v>
      </c>
      <c r="C38" s="650">
        <v>0</v>
      </c>
      <c r="D38" s="462">
        <v>0</v>
      </c>
      <c r="E38" s="462">
        <v>0</v>
      </c>
      <c r="F38" s="481">
        <v>0</v>
      </c>
      <c r="G38" s="426"/>
      <c r="H38" s="425"/>
      <c r="I38" s="393"/>
      <c r="J38" s="441">
        <f t="shared" si="0"/>
        <v>0</v>
      </c>
      <c r="K38" s="442" t="str">
        <f t="shared" si="2"/>
        <v>x</v>
      </c>
      <c r="L38" s="374"/>
      <c r="M38" s="427"/>
      <c r="N38" s="465"/>
      <c r="O38" s="466"/>
    </row>
    <row r="39" spans="1:15" x14ac:dyDescent="0.2">
      <c r="A39" s="398" t="s">
        <v>783</v>
      </c>
      <c r="B39" s="445">
        <v>602</v>
      </c>
      <c r="C39" s="648">
        <v>276</v>
      </c>
      <c r="D39" s="467">
        <v>320</v>
      </c>
      <c r="E39" s="467">
        <v>320</v>
      </c>
      <c r="F39" s="468">
        <v>73</v>
      </c>
      <c r="G39" s="393"/>
      <c r="H39" s="394"/>
      <c r="I39" s="393"/>
      <c r="J39" s="395">
        <f t="shared" si="0"/>
        <v>73</v>
      </c>
      <c r="K39" s="448">
        <f t="shared" si="2"/>
        <v>22.8125</v>
      </c>
      <c r="L39" s="374"/>
      <c r="M39" s="401"/>
      <c r="N39" s="449"/>
      <c r="O39" s="450"/>
    </row>
    <row r="40" spans="1:15" x14ac:dyDescent="0.2">
      <c r="A40" s="398" t="s">
        <v>784</v>
      </c>
      <c r="B40" s="445">
        <v>604</v>
      </c>
      <c r="C40" s="648">
        <v>0</v>
      </c>
      <c r="D40" s="467">
        <v>0</v>
      </c>
      <c r="E40" s="467">
        <v>0</v>
      </c>
      <c r="F40" s="468">
        <v>0</v>
      </c>
      <c r="G40" s="393"/>
      <c r="H40" s="394"/>
      <c r="I40" s="393"/>
      <c r="J40" s="395">
        <f t="shared" si="0"/>
        <v>0</v>
      </c>
      <c r="K40" s="448" t="str">
        <f t="shared" si="2"/>
        <v>x</v>
      </c>
      <c r="L40" s="374"/>
      <c r="M40" s="401"/>
      <c r="N40" s="449"/>
      <c r="O40" s="450"/>
    </row>
    <row r="41" spans="1:15" x14ac:dyDescent="0.2">
      <c r="A41" s="398" t="s">
        <v>785</v>
      </c>
      <c r="B41" s="445" t="s">
        <v>786</v>
      </c>
      <c r="C41" s="648">
        <v>7041</v>
      </c>
      <c r="D41" s="467">
        <v>6870</v>
      </c>
      <c r="E41" s="467">
        <v>6870</v>
      </c>
      <c r="F41" s="468">
        <v>1525</v>
      </c>
      <c r="G41" s="393"/>
      <c r="H41" s="394"/>
      <c r="I41" s="393"/>
      <c r="J41" s="395">
        <f t="shared" si="0"/>
        <v>1525</v>
      </c>
      <c r="K41" s="448">
        <f t="shared" si="2"/>
        <v>22.197962154294032</v>
      </c>
      <c r="L41" s="374"/>
      <c r="M41" s="401"/>
      <c r="N41" s="449"/>
      <c r="O41" s="450"/>
    </row>
    <row r="42" spans="1:15" ht="13.5" thickBot="1" x14ac:dyDescent="0.25">
      <c r="A42" s="364" t="s">
        <v>787</v>
      </c>
      <c r="B42" s="469" t="s">
        <v>788</v>
      </c>
      <c r="C42" s="651">
        <v>157</v>
      </c>
      <c r="D42" s="471">
        <v>166</v>
      </c>
      <c r="E42" s="471">
        <v>166</v>
      </c>
      <c r="F42" s="472">
        <v>27</v>
      </c>
      <c r="G42" s="369"/>
      <c r="H42" s="406"/>
      <c r="I42" s="393"/>
      <c r="J42" s="458">
        <f t="shared" si="0"/>
        <v>27</v>
      </c>
      <c r="K42" s="459">
        <f t="shared" si="2"/>
        <v>16.265060240963855</v>
      </c>
      <c r="L42" s="374"/>
      <c r="M42" s="386"/>
      <c r="N42" s="473"/>
      <c r="O42" s="474"/>
    </row>
    <row r="43" spans="1:15" ht="13.5" thickBot="1" x14ac:dyDescent="0.25">
      <c r="A43" s="412" t="s">
        <v>789</v>
      </c>
      <c r="B43" s="475" t="s">
        <v>747</v>
      </c>
      <c r="C43" s="419">
        <f t="shared" ref="C43:I43" si="4">SUM(C38:C42)</f>
        <v>7474</v>
      </c>
      <c r="D43" s="419">
        <f t="shared" si="4"/>
        <v>7356</v>
      </c>
      <c r="E43" s="419">
        <f t="shared" si="4"/>
        <v>7356</v>
      </c>
      <c r="F43" s="420">
        <f t="shared" si="4"/>
        <v>1625</v>
      </c>
      <c r="G43" s="476">
        <f t="shared" si="4"/>
        <v>0</v>
      </c>
      <c r="H43" s="415">
        <f t="shared" si="4"/>
        <v>0</v>
      </c>
      <c r="I43" s="482">
        <f t="shared" si="4"/>
        <v>0</v>
      </c>
      <c r="J43" s="419">
        <f t="shared" si="0"/>
        <v>1625</v>
      </c>
      <c r="K43" s="464">
        <f t="shared" si="2"/>
        <v>22.090810222947255</v>
      </c>
      <c r="L43" s="374"/>
      <c r="M43" s="478">
        <f>SUM(M38:M42)</f>
        <v>0</v>
      </c>
      <c r="N43" s="479">
        <f>SUM(N38:N42)</f>
        <v>0</v>
      </c>
      <c r="O43" s="478">
        <f>SUM(O38:O42)</f>
        <v>0</v>
      </c>
    </row>
    <row r="44" spans="1:15" ht="13.5" thickBot="1" x14ac:dyDescent="0.25">
      <c r="A44" s="364"/>
      <c r="B44" s="483"/>
      <c r="C44" s="403"/>
      <c r="D44" s="484"/>
      <c r="E44" s="484"/>
      <c r="F44" s="485"/>
      <c r="G44" s="424"/>
      <c r="H44" s="486"/>
      <c r="I44" s="424"/>
      <c r="J44" s="487"/>
      <c r="K44" s="488"/>
      <c r="L44" s="374"/>
      <c r="M44" s="489"/>
      <c r="N44" s="490"/>
      <c r="O44" s="490"/>
    </row>
    <row r="45" spans="1:15" ht="13.5" thickBot="1" x14ac:dyDescent="0.25">
      <c r="A45" s="491" t="s">
        <v>790</v>
      </c>
      <c r="B45" s="475" t="s">
        <v>747</v>
      </c>
      <c r="C45" s="420">
        <f t="shared" ref="C45:I45" si="5">C43-C41</f>
        <v>433</v>
      </c>
      <c r="D45" s="419">
        <f t="shared" si="5"/>
        <v>486</v>
      </c>
      <c r="E45" s="419">
        <f t="shared" si="5"/>
        <v>486</v>
      </c>
      <c r="F45" s="420">
        <f t="shared" si="5"/>
        <v>100</v>
      </c>
      <c r="G45" s="492">
        <f t="shared" si="5"/>
        <v>0</v>
      </c>
      <c r="H45" s="420">
        <f t="shared" si="5"/>
        <v>0</v>
      </c>
      <c r="I45" s="492">
        <f t="shared" si="5"/>
        <v>0</v>
      </c>
      <c r="J45" s="441">
        <f t="shared" si="0"/>
        <v>100</v>
      </c>
      <c r="K45" s="442">
        <f t="shared" si="2"/>
        <v>20.5761316872428</v>
      </c>
      <c r="L45" s="374"/>
      <c r="M45" s="493">
        <f>M43-M41</f>
        <v>0</v>
      </c>
      <c r="N45" s="494">
        <f>N43-N41</f>
        <v>0</v>
      </c>
      <c r="O45" s="493">
        <f>O43-O41</f>
        <v>0</v>
      </c>
    </row>
    <row r="46" spans="1:15" ht="13.5" thickBot="1" x14ac:dyDescent="0.25">
      <c r="A46" s="412" t="s">
        <v>791</v>
      </c>
      <c r="B46" s="475" t="s">
        <v>747</v>
      </c>
      <c r="C46" s="420">
        <f t="shared" ref="C46:I46" si="6">C43-C37</f>
        <v>293</v>
      </c>
      <c r="D46" s="419">
        <f t="shared" si="6"/>
        <v>0</v>
      </c>
      <c r="E46" s="419">
        <f t="shared" si="6"/>
        <v>0</v>
      </c>
      <c r="F46" s="420">
        <f t="shared" si="6"/>
        <v>215</v>
      </c>
      <c r="G46" s="492">
        <f t="shared" si="6"/>
        <v>0</v>
      </c>
      <c r="H46" s="420">
        <f t="shared" si="6"/>
        <v>0</v>
      </c>
      <c r="I46" s="492">
        <f t="shared" si="6"/>
        <v>0</v>
      </c>
      <c r="J46" s="441">
        <f t="shared" si="0"/>
        <v>215</v>
      </c>
      <c r="K46" s="442" t="str">
        <f t="shared" si="2"/>
        <v>x</v>
      </c>
      <c r="L46" s="374"/>
      <c r="M46" s="493">
        <f>M43-M37</f>
        <v>0</v>
      </c>
      <c r="N46" s="494">
        <f>N43-N37</f>
        <v>0</v>
      </c>
      <c r="O46" s="493">
        <f>O43-O37</f>
        <v>0</v>
      </c>
    </row>
    <row r="47" spans="1:15" ht="13.5" thickBot="1" x14ac:dyDescent="0.25">
      <c r="A47" s="495" t="s">
        <v>792</v>
      </c>
      <c r="B47" s="496" t="s">
        <v>747</v>
      </c>
      <c r="C47" s="420">
        <f t="shared" ref="C47:I47" si="7">C46-C41</f>
        <v>-6748</v>
      </c>
      <c r="D47" s="419">
        <f t="shared" si="7"/>
        <v>-6870</v>
      </c>
      <c r="E47" s="419">
        <f t="shared" si="7"/>
        <v>-6870</v>
      </c>
      <c r="F47" s="420">
        <f t="shared" si="7"/>
        <v>-1310</v>
      </c>
      <c r="G47" s="492">
        <f t="shared" si="7"/>
        <v>0</v>
      </c>
      <c r="H47" s="420">
        <f t="shared" si="7"/>
        <v>0</v>
      </c>
      <c r="I47" s="492">
        <f t="shared" si="7"/>
        <v>0</v>
      </c>
      <c r="J47" s="419">
        <f t="shared" si="0"/>
        <v>-1310</v>
      </c>
      <c r="K47" s="442">
        <f t="shared" si="2"/>
        <v>19.068413391557495</v>
      </c>
      <c r="L47" s="374"/>
      <c r="M47" s="493">
        <f>M46-M41</f>
        <v>0</v>
      </c>
      <c r="N47" s="494">
        <f>N46-N41</f>
        <v>0</v>
      </c>
      <c r="O47" s="493">
        <f>O46-O41</f>
        <v>0</v>
      </c>
    </row>
    <row r="50" spans="1:10" ht="14.25" x14ac:dyDescent="0.2">
      <c r="A50" s="497" t="s">
        <v>793</v>
      </c>
    </row>
    <row r="51" spans="1:10" ht="14.25" x14ac:dyDescent="0.2">
      <c r="A51" s="498" t="s">
        <v>794</v>
      </c>
    </row>
    <row r="52" spans="1:10" ht="14.25" x14ac:dyDescent="0.2">
      <c r="A52" s="499" t="s">
        <v>795</v>
      </c>
    </row>
    <row r="53" spans="1:10" s="501" customFormat="1" ht="14.25" x14ac:dyDescent="0.2">
      <c r="A53" s="499" t="s">
        <v>796</v>
      </c>
      <c r="B53" s="500"/>
      <c r="E53" s="502"/>
      <c r="F53" s="502"/>
      <c r="G53" s="502"/>
      <c r="H53" s="502"/>
      <c r="I53" s="502"/>
      <c r="J53" s="502"/>
    </row>
    <row r="56" spans="1:10" x14ac:dyDescent="0.2">
      <c r="A56" s="336" t="s">
        <v>830</v>
      </c>
    </row>
    <row r="58" spans="1:10" x14ac:dyDescent="0.2">
      <c r="A58" s="336" t="s">
        <v>833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V1" sqref="V1"/>
    </sheetView>
  </sheetViews>
  <sheetFormatPr defaultColWidth="8.7109375" defaultRowHeight="12.75" x14ac:dyDescent="0.2"/>
  <cols>
    <col min="1" max="1" width="37.7109375" style="336" customWidth="1"/>
    <col min="2" max="2" width="7.28515625" style="337" customWidth="1"/>
    <col min="3" max="4" width="11.5703125" style="335" customWidth="1"/>
    <col min="5" max="5" width="11.5703125" style="338" customWidth="1"/>
    <col min="6" max="6" width="11.42578125" style="338" customWidth="1"/>
    <col min="7" max="7" width="9.85546875" style="338" customWidth="1"/>
    <col min="8" max="8" width="9.140625" style="338" customWidth="1"/>
    <col min="9" max="9" width="9.28515625" style="338" customWidth="1"/>
    <col min="10" max="10" width="9.140625" style="338" customWidth="1"/>
    <col min="11" max="11" width="12" style="335" customWidth="1"/>
    <col min="12" max="12" width="8.7109375" style="335"/>
    <col min="13" max="13" width="11.85546875" style="335" customWidth="1"/>
    <col min="14" max="14" width="12.5703125" style="335" customWidth="1"/>
    <col min="15" max="15" width="11.85546875" style="335" customWidth="1"/>
    <col min="16" max="16" width="12" style="335" customWidth="1"/>
    <col min="17" max="16384" width="8.7109375" style="335"/>
  </cols>
  <sheetData>
    <row r="1" spans="1:16" ht="23.25" x14ac:dyDescent="0.35">
      <c r="A1" s="615"/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334"/>
    </row>
    <row r="2" spans="1:16" x14ac:dyDescent="0.2">
      <c r="O2" s="339"/>
    </row>
    <row r="3" spans="1:16" ht="18.75" x14ac:dyDescent="0.3">
      <c r="A3" s="340" t="s">
        <v>723</v>
      </c>
      <c r="F3" s="341"/>
      <c r="G3" s="341"/>
    </row>
    <row r="4" spans="1:16" ht="18" x14ac:dyDescent="0.25">
      <c r="A4" s="342"/>
      <c r="F4" s="341"/>
      <c r="G4" s="341"/>
    </row>
    <row r="5" spans="1:16" x14ac:dyDescent="0.2">
      <c r="A5" s="343"/>
      <c r="F5" s="341"/>
      <c r="G5" s="341"/>
    </row>
    <row r="6" spans="1:16" ht="13.5" thickBot="1" x14ac:dyDescent="0.25">
      <c r="F6" s="341"/>
      <c r="G6" s="341"/>
    </row>
    <row r="7" spans="1:16" ht="18.75" thickBot="1" x14ac:dyDescent="0.3">
      <c r="A7" s="344" t="s">
        <v>724</v>
      </c>
      <c r="B7" s="345"/>
      <c r="C7" s="617" t="s">
        <v>834</v>
      </c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9"/>
    </row>
    <row r="8" spans="1:16" ht="13.5" thickBot="1" x14ac:dyDescent="0.25">
      <c r="A8" s="343" t="s">
        <v>726</v>
      </c>
      <c r="F8" s="341"/>
      <c r="G8" s="341"/>
    </row>
    <row r="9" spans="1:16" ht="13.5" thickBot="1" x14ac:dyDescent="0.25">
      <c r="A9" s="346"/>
      <c r="B9" s="347"/>
      <c r="C9" s="348" t="s">
        <v>0</v>
      </c>
      <c r="D9" s="349" t="s">
        <v>727</v>
      </c>
      <c r="E9" s="350" t="s">
        <v>728</v>
      </c>
      <c r="F9" s="620" t="s">
        <v>729</v>
      </c>
      <c r="G9" s="621"/>
      <c r="H9" s="621"/>
      <c r="I9" s="622"/>
      <c r="J9" s="351" t="s">
        <v>730</v>
      </c>
      <c r="K9" s="352" t="s">
        <v>731</v>
      </c>
      <c r="M9" s="347" t="s">
        <v>732</v>
      </c>
      <c r="N9" s="347" t="s">
        <v>733</v>
      </c>
      <c r="O9" s="347" t="s">
        <v>732</v>
      </c>
    </row>
    <row r="10" spans="1:16" ht="13.5" thickBot="1" x14ac:dyDescent="0.25">
      <c r="A10" s="353" t="s">
        <v>734</v>
      </c>
      <c r="B10" s="354" t="s">
        <v>735</v>
      </c>
      <c r="C10" s="355" t="s">
        <v>736</v>
      </c>
      <c r="D10" s="356">
        <v>2024</v>
      </c>
      <c r="E10" s="357">
        <v>2024</v>
      </c>
      <c r="F10" s="358" t="s">
        <v>737</v>
      </c>
      <c r="G10" s="359" t="s">
        <v>738</v>
      </c>
      <c r="H10" s="359" t="s">
        <v>739</v>
      </c>
      <c r="I10" s="360" t="s">
        <v>740</v>
      </c>
      <c r="J10" s="361" t="s">
        <v>741</v>
      </c>
      <c r="K10" s="362" t="s">
        <v>742</v>
      </c>
      <c r="M10" s="363" t="s">
        <v>743</v>
      </c>
      <c r="N10" s="354" t="s">
        <v>744</v>
      </c>
      <c r="O10" s="354" t="s">
        <v>745</v>
      </c>
    </row>
    <row r="11" spans="1:16" x14ac:dyDescent="0.2">
      <c r="A11" s="364" t="s">
        <v>746</v>
      </c>
      <c r="B11" s="365"/>
      <c r="C11" s="366">
        <v>50</v>
      </c>
      <c r="D11" s="367">
        <v>52</v>
      </c>
      <c r="E11" s="367">
        <v>50</v>
      </c>
      <c r="F11" s="368">
        <v>50</v>
      </c>
      <c r="G11" s="369"/>
      <c r="H11" s="370"/>
      <c r="I11" s="371"/>
      <c r="J11" s="372" t="s">
        <v>747</v>
      </c>
      <c r="K11" s="373" t="s">
        <v>747</v>
      </c>
      <c r="L11" s="374"/>
      <c r="M11" s="375"/>
      <c r="N11" s="376"/>
      <c r="O11" s="376"/>
    </row>
    <row r="12" spans="1:16" ht="13.5" thickBot="1" x14ac:dyDescent="0.25">
      <c r="A12" s="377" t="s">
        <v>748</v>
      </c>
      <c r="B12" s="378"/>
      <c r="C12" s="379">
        <v>49.97</v>
      </c>
      <c r="D12" s="380">
        <v>49</v>
      </c>
      <c r="E12" s="380">
        <v>48.97</v>
      </c>
      <c r="F12" s="381">
        <v>49.35</v>
      </c>
      <c r="G12" s="382"/>
      <c r="H12" s="383"/>
      <c r="I12" s="382"/>
      <c r="J12" s="384"/>
      <c r="K12" s="385" t="s">
        <v>747</v>
      </c>
      <c r="L12" s="374"/>
      <c r="M12" s="386"/>
      <c r="N12" s="387"/>
      <c r="O12" s="387"/>
    </row>
    <row r="13" spans="1:16" x14ac:dyDescent="0.2">
      <c r="A13" s="388" t="s">
        <v>749</v>
      </c>
      <c r="B13" s="389" t="s">
        <v>750</v>
      </c>
      <c r="C13" s="390">
        <v>13383</v>
      </c>
      <c r="D13" s="391" t="s">
        <v>747</v>
      </c>
      <c r="E13" s="391" t="s">
        <v>747</v>
      </c>
      <c r="F13" s="392">
        <v>13391</v>
      </c>
      <c r="G13" s="393"/>
      <c r="H13" s="394"/>
      <c r="I13" s="393"/>
      <c r="J13" s="395" t="s">
        <v>747</v>
      </c>
      <c r="K13" s="396" t="s">
        <v>747</v>
      </c>
      <c r="L13" s="374"/>
      <c r="M13" s="375"/>
      <c r="N13" s="397"/>
      <c r="O13" s="397"/>
    </row>
    <row r="14" spans="1:16" x14ac:dyDescent="0.2">
      <c r="A14" s="398" t="s">
        <v>751</v>
      </c>
      <c r="B14" s="389" t="s">
        <v>752</v>
      </c>
      <c r="C14" s="390">
        <v>12342</v>
      </c>
      <c r="D14" s="399" t="s">
        <v>747</v>
      </c>
      <c r="E14" s="399" t="s">
        <v>747</v>
      </c>
      <c r="F14" s="400">
        <v>12393</v>
      </c>
      <c r="G14" s="393"/>
      <c r="H14" s="394"/>
      <c r="I14" s="393"/>
      <c r="J14" s="395" t="s">
        <v>747</v>
      </c>
      <c r="K14" s="396" t="s">
        <v>747</v>
      </c>
      <c r="L14" s="374"/>
      <c r="M14" s="401"/>
      <c r="N14" s="397"/>
      <c r="O14" s="397"/>
    </row>
    <row r="15" spans="1:16" x14ac:dyDescent="0.2">
      <c r="A15" s="398" t="s">
        <v>753</v>
      </c>
      <c r="B15" s="389" t="s">
        <v>754</v>
      </c>
      <c r="C15" s="390">
        <v>210</v>
      </c>
      <c r="D15" s="399" t="s">
        <v>747</v>
      </c>
      <c r="E15" s="399" t="s">
        <v>747</v>
      </c>
      <c r="F15" s="400">
        <v>263</v>
      </c>
      <c r="G15" s="393"/>
      <c r="H15" s="394"/>
      <c r="I15" s="393"/>
      <c r="J15" s="395" t="s">
        <v>747</v>
      </c>
      <c r="K15" s="396" t="s">
        <v>747</v>
      </c>
      <c r="L15" s="374"/>
      <c r="M15" s="401"/>
      <c r="N15" s="397"/>
      <c r="O15" s="397"/>
    </row>
    <row r="16" spans="1:16" x14ac:dyDescent="0.2">
      <c r="A16" s="398" t="s">
        <v>755</v>
      </c>
      <c r="B16" s="389" t="s">
        <v>747</v>
      </c>
      <c r="C16" s="390">
        <v>3277</v>
      </c>
      <c r="D16" s="399" t="s">
        <v>747</v>
      </c>
      <c r="E16" s="399" t="s">
        <v>747</v>
      </c>
      <c r="F16" s="400">
        <v>11636</v>
      </c>
      <c r="G16" s="393"/>
      <c r="H16" s="394"/>
      <c r="I16" s="393"/>
      <c r="J16" s="395" t="s">
        <v>747</v>
      </c>
      <c r="K16" s="396" t="s">
        <v>747</v>
      </c>
      <c r="L16" s="374"/>
      <c r="M16" s="401"/>
      <c r="N16" s="397"/>
      <c r="O16" s="397"/>
    </row>
    <row r="17" spans="1:15" ht="13.5" thickBot="1" x14ac:dyDescent="0.25">
      <c r="A17" s="364" t="s">
        <v>756</v>
      </c>
      <c r="B17" s="402" t="s">
        <v>757</v>
      </c>
      <c r="C17" s="403">
        <v>7074</v>
      </c>
      <c r="D17" s="404" t="s">
        <v>747</v>
      </c>
      <c r="E17" s="404" t="s">
        <v>747</v>
      </c>
      <c r="F17" s="405">
        <v>4607</v>
      </c>
      <c r="G17" s="369"/>
      <c r="H17" s="406"/>
      <c r="I17" s="407"/>
      <c r="J17" s="408" t="s">
        <v>747</v>
      </c>
      <c r="K17" s="409" t="s">
        <v>747</v>
      </c>
      <c r="L17" s="374"/>
      <c r="M17" s="410"/>
      <c r="N17" s="411"/>
      <c r="O17" s="411"/>
    </row>
    <row r="18" spans="1:15" ht="13.5" thickBot="1" x14ac:dyDescent="0.25">
      <c r="A18" s="412" t="s">
        <v>758</v>
      </c>
      <c r="B18" s="413"/>
      <c r="C18" s="414">
        <f>C13-C14+C15+C16+C17</f>
        <v>11602</v>
      </c>
      <c r="D18" s="414" t="s">
        <v>747</v>
      </c>
      <c r="E18" s="414" t="s">
        <v>747</v>
      </c>
      <c r="F18" s="415">
        <f>F13-F14+F15+F16+F17</f>
        <v>17504</v>
      </c>
      <c r="G18" s="416"/>
      <c r="H18" s="417"/>
      <c r="I18" s="418"/>
      <c r="J18" s="419" t="s">
        <v>747</v>
      </c>
      <c r="K18" s="420" t="s">
        <v>747</v>
      </c>
      <c r="L18" s="374"/>
      <c r="M18" s="421"/>
      <c r="N18" s="422"/>
      <c r="O18" s="422"/>
    </row>
    <row r="19" spans="1:15" x14ac:dyDescent="0.2">
      <c r="A19" s="364" t="s">
        <v>759</v>
      </c>
      <c r="B19" s="423" t="s">
        <v>760</v>
      </c>
      <c r="C19" s="424">
        <v>1121</v>
      </c>
      <c r="D19" s="391" t="s">
        <v>747</v>
      </c>
      <c r="E19" s="391" t="s">
        <v>747</v>
      </c>
      <c r="F19" s="405">
        <v>1079</v>
      </c>
      <c r="G19" s="369"/>
      <c r="H19" s="425"/>
      <c r="I19" s="426"/>
      <c r="J19" s="408" t="s">
        <v>747</v>
      </c>
      <c r="K19" s="409" t="s">
        <v>747</v>
      </c>
      <c r="L19" s="374"/>
      <c r="M19" s="427"/>
      <c r="N19" s="411"/>
      <c r="O19" s="411"/>
    </row>
    <row r="20" spans="1:15" x14ac:dyDescent="0.2">
      <c r="A20" s="398" t="s">
        <v>761</v>
      </c>
      <c r="B20" s="389" t="s">
        <v>762</v>
      </c>
      <c r="C20" s="428">
        <v>4221</v>
      </c>
      <c r="D20" s="399" t="s">
        <v>747</v>
      </c>
      <c r="E20" s="399" t="s">
        <v>747</v>
      </c>
      <c r="F20" s="400">
        <v>2073</v>
      </c>
      <c r="G20" s="393"/>
      <c r="H20" s="394"/>
      <c r="I20" s="393"/>
      <c r="J20" s="395" t="s">
        <v>747</v>
      </c>
      <c r="K20" s="396" t="s">
        <v>747</v>
      </c>
      <c r="L20" s="374"/>
      <c r="M20" s="401"/>
      <c r="N20" s="397"/>
      <c r="O20" s="397"/>
    </row>
    <row r="21" spans="1:15" x14ac:dyDescent="0.2">
      <c r="A21" s="398" t="s">
        <v>763</v>
      </c>
      <c r="B21" s="389" t="s">
        <v>747</v>
      </c>
      <c r="C21" s="428">
        <v>2439</v>
      </c>
      <c r="D21" s="399" t="s">
        <v>747</v>
      </c>
      <c r="E21" s="399" t="s">
        <v>747</v>
      </c>
      <c r="F21" s="400">
        <v>2439</v>
      </c>
      <c r="G21" s="393"/>
      <c r="H21" s="394"/>
      <c r="I21" s="393"/>
      <c r="J21" s="395" t="s">
        <v>747</v>
      </c>
      <c r="K21" s="396" t="s">
        <v>747</v>
      </c>
      <c r="L21" s="374"/>
      <c r="M21" s="401"/>
      <c r="N21" s="397"/>
      <c r="O21" s="397"/>
    </row>
    <row r="22" spans="1:15" x14ac:dyDescent="0.2">
      <c r="A22" s="398" t="s">
        <v>764</v>
      </c>
      <c r="B22" s="389" t="s">
        <v>747</v>
      </c>
      <c r="C22" s="428">
        <v>3786</v>
      </c>
      <c r="D22" s="399" t="s">
        <v>747</v>
      </c>
      <c r="E22" s="399" t="s">
        <v>747</v>
      </c>
      <c r="F22" s="400">
        <v>12012</v>
      </c>
      <c r="G22" s="393"/>
      <c r="H22" s="394"/>
      <c r="I22" s="393"/>
      <c r="J22" s="395" t="s">
        <v>747</v>
      </c>
      <c r="K22" s="396" t="s">
        <v>747</v>
      </c>
      <c r="L22" s="374"/>
      <c r="M22" s="401"/>
      <c r="N22" s="397"/>
      <c r="O22" s="397"/>
    </row>
    <row r="23" spans="1:15" ht="13.5" thickBot="1" x14ac:dyDescent="0.25">
      <c r="A23" s="377" t="s">
        <v>765</v>
      </c>
      <c r="B23" s="429" t="s">
        <v>747</v>
      </c>
      <c r="C23" s="428">
        <v>0</v>
      </c>
      <c r="D23" s="404" t="s">
        <v>747</v>
      </c>
      <c r="E23" s="404" t="s">
        <v>747</v>
      </c>
      <c r="F23" s="430"/>
      <c r="G23" s="407"/>
      <c r="H23" s="406"/>
      <c r="I23" s="407"/>
      <c r="J23" s="431" t="s">
        <v>747</v>
      </c>
      <c r="K23" s="432" t="s">
        <v>747</v>
      </c>
      <c r="L23" s="374"/>
      <c r="M23" s="386"/>
      <c r="N23" s="433"/>
      <c r="O23" s="433"/>
    </row>
    <row r="24" spans="1:15" x14ac:dyDescent="0.2">
      <c r="A24" s="434" t="s">
        <v>766</v>
      </c>
      <c r="B24" s="435" t="s">
        <v>747</v>
      </c>
      <c r="C24" s="436">
        <v>34665</v>
      </c>
      <c r="D24" s="437">
        <v>39253</v>
      </c>
      <c r="E24" s="437">
        <v>32260</v>
      </c>
      <c r="F24" s="438">
        <v>7254</v>
      </c>
      <c r="G24" s="439"/>
      <c r="H24" s="440"/>
      <c r="I24" s="439"/>
      <c r="J24" s="441">
        <f t="shared" ref="J24:J47" si="0">SUM(F24:I24)</f>
        <v>7254</v>
      </c>
      <c r="K24" s="442">
        <f>IF(E24=0,"x",(J24/E24*100))</f>
        <v>22.486050836949783</v>
      </c>
      <c r="L24" s="374"/>
      <c r="M24" s="375"/>
      <c r="N24" s="443"/>
      <c r="O24" s="444"/>
    </row>
    <row r="25" spans="1:15" x14ac:dyDescent="0.2">
      <c r="A25" s="398" t="s">
        <v>767</v>
      </c>
      <c r="B25" s="445" t="s">
        <v>747</v>
      </c>
      <c r="C25" s="390"/>
      <c r="D25" s="446"/>
      <c r="E25" s="446">
        <v>0</v>
      </c>
      <c r="F25" s="447">
        <v>0</v>
      </c>
      <c r="G25" s="393"/>
      <c r="H25" s="394"/>
      <c r="I25" s="393"/>
      <c r="J25" s="395">
        <f t="shared" si="0"/>
        <v>0</v>
      </c>
      <c r="K25" s="448" t="str">
        <f>IF(E25=0,"x",(J25/E25)*100)</f>
        <v>x</v>
      </c>
      <c r="L25" s="374"/>
      <c r="M25" s="401"/>
      <c r="N25" s="449"/>
      <c r="O25" s="450"/>
    </row>
    <row r="26" spans="1:15" ht="13.5" thickBot="1" x14ac:dyDescent="0.25">
      <c r="A26" s="377" t="s">
        <v>768</v>
      </c>
      <c r="B26" s="451">
        <v>672</v>
      </c>
      <c r="C26" s="452">
        <v>4659</v>
      </c>
      <c r="D26" s="453">
        <v>4087</v>
      </c>
      <c r="E26" s="453">
        <v>4087</v>
      </c>
      <c r="F26" s="454">
        <v>1022</v>
      </c>
      <c r="G26" s="455"/>
      <c r="H26" s="456"/>
      <c r="I26" s="457"/>
      <c r="J26" s="458">
        <f t="shared" si="0"/>
        <v>1022</v>
      </c>
      <c r="K26" s="459">
        <f t="shared" ref="K26" si="1">IF(E26=0,"x",(J26/E26*100))</f>
        <v>25.006116956202597</v>
      </c>
      <c r="L26" s="374"/>
      <c r="M26" s="410"/>
      <c r="N26" s="460"/>
      <c r="O26" s="461"/>
    </row>
    <row r="27" spans="1:15" x14ac:dyDescent="0.2">
      <c r="A27" s="388" t="s">
        <v>769</v>
      </c>
      <c r="B27" s="435">
        <v>501</v>
      </c>
      <c r="C27" s="390">
        <v>3389</v>
      </c>
      <c r="D27" s="462">
        <v>3415</v>
      </c>
      <c r="E27" s="462">
        <v>3415</v>
      </c>
      <c r="F27" s="463">
        <v>804</v>
      </c>
      <c r="G27" s="426"/>
      <c r="H27" s="425"/>
      <c r="I27" s="426"/>
      <c r="J27" s="441">
        <f t="shared" si="0"/>
        <v>804</v>
      </c>
      <c r="K27" s="464">
        <f t="shared" ref="K27:K47" si="2">IF(E27=0,"x",(J27/E27)*100)</f>
        <v>23.543191800878478</v>
      </c>
      <c r="L27" s="374"/>
      <c r="M27" s="427"/>
      <c r="N27" s="465"/>
      <c r="O27" s="466"/>
    </row>
    <row r="28" spans="1:15" x14ac:dyDescent="0.2">
      <c r="A28" s="398" t="s">
        <v>770</v>
      </c>
      <c r="B28" s="445">
        <v>502</v>
      </c>
      <c r="C28" s="390">
        <v>1758</v>
      </c>
      <c r="D28" s="467">
        <v>1640</v>
      </c>
      <c r="E28" s="467">
        <v>1749</v>
      </c>
      <c r="F28" s="468">
        <v>693</v>
      </c>
      <c r="G28" s="393"/>
      <c r="H28" s="394"/>
      <c r="I28" s="393"/>
      <c r="J28" s="395">
        <f t="shared" si="0"/>
        <v>693</v>
      </c>
      <c r="K28" s="448">
        <f t="shared" si="2"/>
        <v>39.622641509433961</v>
      </c>
      <c r="L28" s="374"/>
      <c r="M28" s="401"/>
      <c r="N28" s="449"/>
      <c r="O28" s="450"/>
    </row>
    <row r="29" spans="1:15" x14ac:dyDescent="0.2">
      <c r="A29" s="398" t="s">
        <v>771</v>
      </c>
      <c r="B29" s="445">
        <v>504</v>
      </c>
      <c r="C29" s="390">
        <v>0</v>
      </c>
      <c r="D29" s="467"/>
      <c r="E29" s="467">
        <v>0</v>
      </c>
      <c r="F29" s="468">
        <v>0</v>
      </c>
      <c r="G29" s="393"/>
      <c r="H29" s="394"/>
      <c r="I29" s="393"/>
      <c r="J29" s="395">
        <f t="shared" si="0"/>
        <v>0</v>
      </c>
      <c r="K29" s="448" t="str">
        <f t="shared" si="2"/>
        <v>x</v>
      </c>
      <c r="L29" s="374"/>
      <c r="M29" s="401"/>
      <c r="N29" s="449"/>
      <c r="O29" s="450"/>
    </row>
    <row r="30" spans="1:15" x14ac:dyDescent="0.2">
      <c r="A30" s="398" t="s">
        <v>772</v>
      </c>
      <c r="B30" s="445">
        <v>511</v>
      </c>
      <c r="C30" s="390">
        <v>629</v>
      </c>
      <c r="D30" s="467">
        <v>480</v>
      </c>
      <c r="E30" s="467">
        <v>480</v>
      </c>
      <c r="F30" s="468">
        <v>57</v>
      </c>
      <c r="G30" s="393"/>
      <c r="H30" s="394"/>
      <c r="I30" s="393"/>
      <c r="J30" s="395">
        <f t="shared" si="0"/>
        <v>57</v>
      </c>
      <c r="K30" s="448">
        <f t="shared" si="2"/>
        <v>11.875</v>
      </c>
      <c r="L30" s="374"/>
      <c r="M30" s="401"/>
      <c r="N30" s="449"/>
      <c r="O30" s="450"/>
    </row>
    <row r="31" spans="1:15" x14ac:dyDescent="0.2">
      <c r="A31" s="398" t="s">
        <v>773</v>
      </c>
      <c r="B31" s="445">
        <v>518</v>
      </c>
      <c r="C31" s="390">
        <v>1086</v>
      </c>
      <c r="D31" s="467">
        <v>1436</v>
      </c>
      <c r="E31" s="467">
        <v>1436</v>
      </c>
      <c r="F31" s="468">
        <v>371</v>
      </c>
      <c r="G31" s="393"/>
      <c r="H31" s="394"/>
      <c r="I31" s="393"/>
      <c r="J31" s="395">
        <f t="shared" si="0"/>
        <v>371</v>
      </c>
      <c r="K31" s="448">
        <f t="shared" si="2"/>
        <v>25.835654596100277</v>
      </c>
      <c r="L31" s="374"/>
      <c r="M31" s="401"/>
      <c r="N31" s="449"/>
      <c r="O31" s="450"/>
    </row>
    <row r="32" spans="1:15" x14ac:dyDescent="0.2">
      <c r="A32" s="398" t="s">
        <v>774</v>
      </c>
      <c r="B32" s="445">
        <v>521</v>
      </c>
      <c r="C32" s="390">
        <v>23197</v>
      </c>
      <c r="D32" s="467">
        <v>22871</v>
      </c>
      <c r="E32" s="467">
        <v>22871</v>
      </c>
      <c r="F32" s="468">
        <v>5296</v>
      </c>
      <c r="G32" s="393"/>
      <c r="H32" s="394"/>
      <c r="I32" s="393"/>
      <c r="J32" s="395">
        <f t="shared" si="0"/>
        <v>5296</v>
      </c>
      <c r="K32" s="448">
        <f t="shared" si="2"/>
        <v>23.155961698220455</v>
      </c>
      <c r="L32" s="374"/>
      <c r="M32" s="401"/>
      <c r="N32" s="449"/>
      <c r="O32" s="450"/>
    </row>
    <row r="33" spans="1:15" x14ac:dyDescent="0.2">
      <c r="A33" s="398" t="s">
        <v>775</v>
      </c>
      <c r="B33" s="445" t="s">
        <v>776</v>
      </c>
      <c r="C33" s="390">
        <v>8614</v>
      </c>
      <c r="D33" s="467">
        <v>8988</v>
      </c>
      <c r="E33" s="467">
        <v>8988</v>
      </c>
      <c r="F33" s="468">
        <v>2109</v>
      </c>
      <c r="G33" s="393"/>
      <c r="H33" s="394"/>
      <c r="I33" s="393"/>
      <c r="J33" s="395">
        <f t="shared" si="0"/>
        <v>2109</v>
      </c>
      <c r="K33" s="448">
        <f t="shared" si="2"/>
        <v>23.464619492656876</v>
      </c>
      <c r="L33" s="374"/>
      <c r="M33" s="401"/>
      <c r="N33" s="449"/>
      <c r="O33" s="450"/>
    </row>
    <row r="34" spans="1:15" x14ac:dyDescent="0.2">
      <c r="A34" s="398" t="s">
        <v>777</v>
      </c>
      <c r="B34" s="445">
        <v>557</v>
      </c>
      <c r="C34" s="390">
        <v>0</v>
      </c>
      <c r="D34" s="467">
        <v>0</v>
      </c>
      <c r="E34" s="467">
        <v>0</v>
      </c>
      <c r="F34" s="468">
        <v>0</v>
      </c>
      <c r="G34" s="393"/>
      <c r="H34" s="394"/>
      <c r="I34" s="393"/>
      <c r="J34" s="395">
        <f t="shared" si="0"/>
        <v>0</v>
      </c>
      <c r="K34" s="448" t="str">
        <f t="shared" si="2"/>
        <v>x</v>
      </c>
      <c r="L34" s="374"/>
      <c r="M34" s="401"/>
      <c r="N34" s="449"/>
      <c r="O34" s="450"/>
    </row>
    <row r="35" spans="1:15" x14ac:dyDescent="0.2">
      <c r="A35" s="398" t="s">
        <v>778</v>
      </c>
      <c r="B35" s="445">
        <v>551</v>
      </c>
      <c r="C35" s="390">
        <v>197</v>
      </c>
      <c r="D35" s="467">
        <v>172</v>
      </c>
      <c r="E35" s="467">
        <v>172</v>
      </c>
      <c r="F35" s="468">
        <v>42</v>
      </c>
      <c r="G35" s="393"/>
      <c r="H35" s="394"/>
      <c r="I35" s="393"/>
      <c r="J35" s="395">
        <f t="shared" si="0"/>
        <v>42</v>
      </c>
      <c r="K35" s="448">
        <f t="shared" si="2"/>
        <v>24.418604651162788</v>
      </c>
      <c r="L35" s="374"/>
      <c r="M35" s="401"/>
      <c r="N35" s="449"/>
      <c r="O35" s="450"/>
    </row>
    <row r="36" spans="1:15" ht="13.5" thickBot="1" x14ac:dyDescent="0.25">
      <c r="A36" s="364" t="s">
        <v>779</v>
      </c>
      <c r="B36" s="469" t="s">
        <v>780</v>
      </c>
      <c r="C36" s="470">
        <v>629</v>
      </c>
      <c r="D36" s="471">
        <v>174</v>
      </c>
      <c r="E36" s="471">
        <v>174</v>
      </c>
      <c r="F36" s="472">
        <v>-45</v>
      </c>
      <c r="G36" s="369"/>
      <c r="H36" s="406"/>
      <c r="I36" s="393"/>
      <c r="J36" s="458">
        <f t="shared" si="0"/>
        <v>-45</v>
      </c>
      <c r="K36" s="459">
        <f t="shared" si="2"/>
        <v>-25.862068965517242</v>
      </c>
      <c r="L36" s="374"/>
      <c r="M36" s="386"/>
      <c r="N36" s="473"/>
      <c r="O36" s="474"/>
    </row>
    <row r="37" spans="1:15" ht="13.5" thickBot="1" x14ac:dyDescent="0.25">
      <c r="A37" s="412" t="s">
        <v>781</v>
      </c>
      <c r="B37" s="475"/>
      <c r="C37" s="419">
        <f t="shared" ref="C37:I37" si="3">SUM(C27:C36)</f>
        <v>39499</v>
      </c>
      <c r="D37" s="419">
        <f t="shared" si="3"/>
        <v>39176</v>
      </c>
      <c r="E37" s="419">
        <f t="shared" si="3"/>
        <v>39285</v>
      </c>
      <c r="F37" s="420">
        <f t="shared" si="3"/>
        <v>9327</v>
      </c>
      <c r="G37" s="476">
        <f t="shared" si="3"/>
        <v>0</v>
      </c>
      <c r="H37" s="415">
        <f t="shared" si="3"/>
        <v>0</v>
      </c>
      <c r="I37" s="476">
        <f t="shared" si="3"/>
        <v>0</v>
      </c>
      <c r="J37" s="419">
        <f t="shared" si="0"/>
        <v>9327</v>
      </c>
      <c r="K37" s="477">
        <f t="shared" si="2"/>
        <v>23.74188621611302</v>
      </c>
      <c r="L37" s="374"/>
      <c r="M37" s="478">
        <f>SUM(M27:M36)</f>
        <v>0</v>
      </c>
      <c r="N37" s="479">
        <f>SUM(N27:N36)</f>
        <v>0</v>
      </c>
      <c r="O37" s="478">
        <f>SUM(O27:O36)</f>
        <v>0</v>
      </c>
    </row>
    <row r="38" spans="1:15" x14ac:dyDescent="0.2">
      <c r="A38" s="388" t="s">
        <v>782</v>
      </c>
      <c r="B38" s="435">
        <v>601</v>
      </c>
      <c r="C38" s="480">
        <v>0</v>
      </c>
      <c r="D38" s="462">
        <v>0</v>
      </c>
      <c r="E38" s="462">
        <v>0</v>
      </c>
      <c r="F38" s="481">
        <v>0</v>
      </c>
      <c r="G38" s="426"/>
      <c r="H38" s="425"/>
      <c r="I38" s="393"/>
      <c r="J38" s="441">
        <f t="shared" si="0"/>
        <v>0</v>
      </c>
      <c r="K38" s="442" t="str">
        <f t="shared" si="2"/>
        <v>x</v>
      </c>
      <c r="L38" s="374"/>
      <c r="M38" s="427"/>
      <c r="N38" s="465"/>
      <c r="O38" s="466"/>
    </row>
    <row r="39" spans="1:15" x14ac:dyDescent="0.2">
      <c r="A39" s="398" t="s">
        <v>783</v>
      </c>
      <c r="B39" s="445">
        <v>602</v>
      </c>
      <c r="C39" s="390">
        <v>2785</v>
      </c>
      <c r="D39" s="467">
        <v>2930</v>
      </c>
      <c r="E39" s="467">
        <v>2930</v>
      </c>
      <c r="F39" s="468">
        <v>786</v>
      </c>
      <c r="G39" s="393"/>
      <c r="H39" s="394"/>
      <c r="I39" s="393"/>
      <c r="J39" s="395">
        <f t="shared" si="0"/>
        <v>786</v>
      </c>
      <c r="K39" s="448">
        <f t="shared" si="2"/>
        <v>26.825938566552903</v>
      </c>
      <c r="L39" s="374"/>
      <c r="M39" s="401"/>
      <c r="N39" s="449"/>
      <c r="O39" s="450"/>
    </row>
    <row r="40" spans="1:15" x14ac:dyDescent="0.2">
      <c r="A40" s="398" t="s">
        <v>784</v>
      </c>
      <c r="B40" s="445">
        <v>604</v>
      </c>
      <c r="C40" s="390">
        <v>0</v>
      </c>
      <c r="D40" s="467"/>
      <c r="E40" s="467">
        <v>0</v>
      </c>
      <c r="F40" s="468">
        <v>0</v>
      </c>
      <c r="G40" s="393"/>
      <c r="H40" s="394"/>
      <c r="I40" s="393"/>
      <c r="J40" s="395">
        <f t="shared" si="0"/>
        <v>0</v>
      </c>
      <c r="K40" s="448" t="str">
        <f t="shared" si="2"/>
        <v>x</v>
      </c>
      <c r="L40" s="374"/>
      <c r="M40" s="401"/>
      <c r="N40" s="449"/>
      <c r="O40" s="450"/>
    </row>
    <row r="41" spans="1:15" x14ac:dyDescent="0.2">
      <c r="A41" s="398" t="s">
        <v>785</v>
      </c>
      <c r="B41" s="445" t="s">
        <v>786</v>
      </c>
      <c r="C41" s="390">
        <v>36269</v>
      </c>
      <c r="D41" s="467">
        <v>35937</v>
      </c>
      <c r="E41" s="467">
        <v>35937</v>
      </c>
      <c r="F41" s="468">
        <v>8279</v>
      </c>
      <c r="G41" s="393"/>
      <c r="H41" s="394"/>
      <c r="I41" s="393"/>
      <c r="J41" s="395">
        <f t="shared" si="0"/>
        <v>8279</v>
      </c>
      <c r="K41" s="448">
        <f t="shared" si="2"/>
        <v>23.037537913570972</v>
      </c>
      <c r="L41" s="374"/>
      <c r="M41" s="401"/>
      <c r="N41" s="449"/>
      <c r="O41" s="450"/>
    </row>
    <row r="42" spans="1:15" ht="13.5" thickBot="1" x14ac:dyDescent="0.25">
      <c r="A42" s="364" t="s">
        <v>787</v>
      </c>
      <c r="B42" s="469" t="s">
        <v>788</v>
      </c>
      <c r="C42" s="403">
        <v>479</v>
      </c>
      <c r="D42" s="471">
        <v>386</v>
      </c>
      <c r="E42" s="471">
        <v>495</v>
      </c>
      <c r="F42" s="472">
        <v>128</v>
      </c>
      <c r="G42" s="369"/>
      <c r="H42" s="406"/>
      <c r="I42" s="393"/>
      <c r="J42" s="458">
        <f t="shared" si="0"/>
        <v>128</v>
      </c>
      <c r="K42" s="459">
        <f t="shared" si="2"/>
        <v>25.858585858585858</v>
      </c>
      <c r="L42" s="374"/>
      <c r="M42" s="386"/>
      <c r="N42" s="473"/>
      <c r="O42" s="474"/>
    </row>
    <row r="43" spans="1:15" ht="13.5" thickBot="1" x14ac:dyDescent="0.25">
      <c r="A43" s="412" t="s">
        <v>789</v>
      </c>
      <c r="B43" s="475" t="s">
        <v>747</v>
      </c>
      <c r="C43" s="419">
        <f t="shared" ref="C43:I43" si="4">SUM(C38:C42)</f>
        <v>39533</v>
      </c>
      <c r="D43" s="419">
        <f t="shared" si="4"/>
        <v>39253</v>
      </c>
      <c r="E43" s="419">
        <f t="shared" si="4"/>
        <v>39362</v>
      </c>
      <c r="F43" s="420">
        <f t="shared" si="4"/>
        <v>9193</v>
      </c>
      <c r="G43" s="476">
        <f t="shared" si="4"/>
        <v>0</v>
      </c>
      <c r="H43" s="415">
        <f t="shared" si="4"/>
        <v>0</v>
      </c>
      <c r="I43" s="482">
        <f t="shared" si="4"/>
        <v>0</v>
      </c>
      <c r="J43" s="419">
        <f t="shared" si="0"/>
        <v>9193</v>
      </c>
      <c r="K43" s="464">
        <f t="shared" si="2"/>
        <v>23.355012448554444</v>
      </c>
      <c r="L43" s="374"/>
      <c r="M43" s="478">
        <f>SUM(M38:M42)</f>
        <v>0</v>
      </c>
      <c r="N43" s="479">
        <f>SUM(N38:N42)</f>
        <v>0</v>
      </c>
      <c r="O43" s="478">
        <f>SUM(O38:O42)</f>
        <v>0</v>
      </c>
    </row>
    <row r="44" spans="1:15" ht="13.5" thickBot="1" x14ac:dyDescent="0.25">
      <c r="A44" s="364"/>
      <c r="B44" s="483"/>
      <c r="C44" s="403"/>
      <c r="D44" s="484"/>
      <c r="E44" s="484"/>
      <c r="F44" s="485"/>
      <c r="G44" s="424"/>
      <c r="H44" s="486"/>
      <c r="I44" s="424"/>
      <c r="J44" s="487"/>
      <c r="K44" s="488"/>
      <c r="L44" s="374"/>
      <c r="M44" s="489"/>
      <c r="N44" s="490"/>
      <c r="O44" s="490"/>
    </row>
    <row r="45" spans="1:15" ht="13.5" thickBot="1" x14ac:dyDescent="0.25">
      <c r="A45" s="491" t="s">
        <v>790</v>
      </c>
      <c r="B45" s="475" t="s">
        <v>747</v>
      </c>
      <c r="C45" s="420">
        <f t="shared" ref="C45:I45" si="5">C43-C41</f>
        <v>3264</v>
      </c>
      <c r="D45" s="419">
        <f t="shared" si="5"/>
        <v>3316</v>
      </c>
      <c r="E45" s="419">
        <f t="shared" si="5"/>
        <v>3425</v>
      </c>
      <c r="F45" s="420">
        <f t="shared" si="5"/>
        <v>914</v>
      </c>
      <c r="G45" s="492">
        <f t="shared" si="5"/>
        <v>0</v>
      </c>
      <c r="H45" s="420">
        <f t="shared" si="5"/>
        <v>0</v>
      </c>
      <c r="I45" s="492">
        <f t="shared" si="5"/>
        <v>0</v>
      </c>
      <c r="J45" s="441">
        <f t="shared" si="0"/>
        <v>914</v>
      </c>
      <c r="K45" s="442">
        <f t="shared" si="2"/>
        <v>26.686131386861312</v>
      </c>
      <c r="L45" s="374"/>
      <c r="M45" s="493">
        <f>M43-M41</f>
        <v>0</v>
      </c>
      <c r="N45" s="494">
        <f>N43-N41</f>
        <v>0</v>
      </c>
      <c r="O45" s="493">
        <f>O43-O41</f>
        <v>0</v>
      </c>
    </row>
    <row r="46" spans="1:15" ht="13.5" thickBot="1" x14ac:dyDescent="0.25">
      <c r="A46" s="412" t="s">
        <v>791</v>
      </c>
      <c r="B46" s="475" t="s">
        <v>747</v>
      </c>
      <c r="C46" s="420">
        <f t="shared" ref="C46:I46" si="6">C43-C37</f>
        <v>34</v>
      </c>
      <c r="D46" s="419">
        <f t="shared" si="6"/>
        <v>77</v>
      </c>
      <c r="E46" s="419">
        <f t="shared" si="6"/>
        <v>77</v>
      </c>
      <c r="F46" s="420">
        <f t="shared" si="6"/>
        <v>-134</v>
      </c>
      <c r="G46" s="492">
        <f t="shared" si="6"/>
        <v>0</v>
      </c>
      <c r="H46" s="420">
        <f t="shared" si="6"/>
        <v>0</v>
      </c>
      <c r="I46" s="492">
        <f t="shared" si="6"/>
        <v>0</v>
      </c>
      <c r="J46" s="441">
        <f t="shared" si="0"/>
        <v>-134</v>
      </c>
      <c r="K46" s="442">
        <f t="shared" si="2"/>
        <v>-174.02597402597402</v>
      </c>
      <c r="L46" s="374"/>
      <c r="M46" s="493">
        <f>M43-M37</f>
        <v>0</v>
      </c>
      <c r="N46" s="494">
        <f>N43-N37</f>
        <v>0</v>
      </c>
      <c r="O46" s="493">
        <f>O43-O37</f>
        <v>0</v>
      </c>
    </row>
    <row r="47" spans="1:15" ht="13.5" thickBot="1" x14ac:dyDescent="0.25">
      <c r="A47" s="495" t="s">
        <v>792</v>
      </c>
      <c r="B47" s="496" t="s">
        <v>747</v>
      </c>
      <c r="C47" s="420">
        <f t="shared" ref="C47:I47" si="7">C46-C41</f>
        <v>-36235</v>
      </c>
      <c r="D47" s="419">
        <f t="shared" si="7"/>
        <v>-35860</v>
      </c>
      <c r="E47" s="419">
        <f t="shared" si="7"/>
        <v>-35860</v>
      </c>
      <c r="F47" s="420">
        <f t="shared" si="7"/>
        <v>-8413</v>
      </c>
      <c r="G47" s="492">
        <f t="shared" si="7"/>
        <v>0</v>
      </c>
      <c r="H47" s="420">
        <f t="shared" si="7"/>
        <v>0</v>
      </c>
      <c r="I47" s="492">
        <f t="shared" si="7"/>
        <v>0</v>
      </c>
      <c r="J47" s="419">
        <f t="shared" si="0"/>
        <v>-8413</v>
      </c>
      <c r="K47" s="442">
        <f t="shared" si="2"/>
        <v>23.46068042387061</v>
      </c>
      <c r="L47" s="374"/>
      <c r="M47" s="493">
        <f>M46-M41</f>
        <v>0</v>
      </c>
      <c r="N47" s="494">
        <f>N46-N41</f>
        <v>0</v>
      </c>
      <c r="O47" s="493">
        <f>O46-O41</f>
        <v>0</v>
      </c>
    </row>
    <row r="50" spans="1:10" ht="14.25" x14ac:dyDescent="0.2">
      <c r="A50" s="497" t="s">
        <v>793</v>
      </c>
    </row>
    <row r="51" spans="1:10" ht="14.25" x14ac:dyDescent="0.2">
      <c r="A51" s="498" t="s">
        <v>794</v>
      </c>
    </row>
    <row r="52" spans="1:10" ht="14.25" x14ac:dyDescent="0.2">
      <c r="A52" s="499" t="s">
        <v>795</v>
      </c>
    </row>
    <row r="53" spans="1:10" s="501" customFormat="1" ht="14.25" x14ac:dyDescent="0.2">
      <c r="A53" s="499" t="s">
        <v>796</v>
      </c>
      <c r="B53" s="500"/>
      <c r="E53" s="502"/>
      <c r="F53" s="502"/>
      <c r="G53" s="502"/>
      <c r="H53" s="502"/>
      <c r="I53" s="502"/>
      <c r="J53" s="502"/>
    </row>
    <row r="56" spans="1:10" x14ac:dyDescent="0.2">
      <c r="A56" s="336" t="s">
        <v>835</v>
      </c>
    </row>
    <row r="58" spans="1:10" x14ac:dyDescent="0.2">
      <c r="A58" s="336" t="s">
        <v>836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U1" sqref="U1"/>
    </sheetView>
  </sheetViews>
  <sheetFormatPr defaultColWidth="8.7109375" defaultRowHeight="12.75" x14ac:dyDescent="0.2"/>
  <cols>
    <col min="1" max="1" width="37.7109375" style="336" customWidth="1"/>
    <col min="2" max="2" width="7.28515625" style="337" customWidth="1"/>
    <col min="3" max="4" width="11.5703125" style="335" customWidth="1"/>
    <col min="5" max="5" width="11.5703125" style="338" customWidth="1"/>
    <col min="6" max="6" width="11.42578125" style="338" customWidth="1"/>
    <col min="7" max="7" width="9.85546875" style="338" customWidth="1"/>
    <col min="8" max="8" width="9.140625" style="338" customWidth="1"/>
    <col min="9" max="9" width="9.28515625" style="338" customWidth="1"/>
    <col min="10" max="10" width="9.140625" style="338" customWidth="1"/>
    <col min="11" max="11" width="12" style="335" customWidth="1"/>
    <col min="12" max="12" width="8.7109375" style="335"/>
    <col min="13" max="13" width="11.85546875" style="335" customWidth="1"/>
    <col min="14" max="14" width="12.5703125" style="335" customWidth="1"/>
    <col min="15" max="15" width="11.85546875" style="335" customWidth="1"/>
    <col min="16" max="16" width="12" style="335" customWidth="1"/>
    <col min="17" max="16384" width="8.7109375" style="335"/>
  </cols>
  <sheetData>
    <row r="1" spans="1:16" ht="23.25" x14ac:dyDescent="0.35">
      <c r="A1" s="615"/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334"/>
    </row>
    <row r="2" spans="1:16" x14ac:dyDescent="0.2">
      <c r="O2" s="339"/>
    </row>
    <row r="3" spans="1:16" ht="18.75" x14ac:dyDescent="0.3">
      <c r="A3" s="340" t="s">
        <v>723</v>
      </c>
      <c r="F3" s="341"/>
      <c r="G3" s="341"/>
    </row>
    <row r="4" spans="1:16" ht="18" x14ac:dyDescent="0.25">
      <c r="A4" s="342"/>
      <c r="F4" s="341"/>
      <c r="G4" s="341"/>
    </row>
    <row r="5" spans="1:16" x14ac:dyDescent="0.2">
      <c r="A5" s="343"/>
      <c r="F5" s="341"/>
      <c r="G5" s="341"/>
    </row>
    <row r="6" spans="1:16" ht="13.5" thickBot="1" x14ac:dyDescent="0.25">
      <c r="F6" s="341"/>
      <c r="G6" s="341"/>
    </row>
    <row r="7" spans="1:16" ht="18.75" thickBot="1" x14ac:dyDescent="0.3">
      <c r="A7" s="344" t="s">
        <v>724</v>
      </c>
      <c r="B7" s="345"/>
      <c r="C7" s="617" t="s">
        <v>837</v>
      </c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9"/>
    </row>
    <row r="8" spans="1:16" ht="13.5" thickBot="1" x14ac:dyDescent="0.25">
      <c r="A8" s="343" t="s">
        <v>726</v>
      </c>
      <c r="F8" s="341"/>
      <c r="G8" s="341"/>
    </row>
    <row r="9" spans="1:16" ht="13.5" thickBot="1" x14ac:dyDescent="0.25">
      <c r="A9" s="346"/>
      <c r="B9" s="347"/>
      <c r="C9" s="348" t="s">
        <v>0</v>
      </c>
      <c r="D9" s="349" t="s">
        <v>727</v>
      </c>
      <c r="E9" s="350" t="s">
        <v>728</v>
      </c>
      <c r="F9" s="620" t="s">
        <v>729</v>
      </c>
      <c r="G9" s="621"/>
      <c r="H9" s="621"/>
      <c r="I9" s="622"/>
      <c r="J9" s="351" t="s">
        <v>730</v>
      </c>
      <c r="K9" s="352" t="s">
        <v>731</v>
      </c>
      <c r="M9" s="347" t="s">
        <v>732</v>
      </c>
      <c r="N9" s="347" t="s">
        <v>733</v>
      </c>
      <c r="O9" s="347" t="s">
        <v>732</v>
      </c>
    </row>
    <row r="10" spans="1:16" ht="13.5" thickBot="1" x14ac:dyDescent="0.25">
      <c r="A10" s="353" t="s">
        <v>734</v>
      </c>
      <c r="B10" s="354" t="s">
        <v>735</v>
      </c>
      <c r="C10" s="355" t="s">
        <v>736</v>
      </c>
      <c r="D10" s="356">
        <v>2024</v>
      </c>
      <c r="E10" s="357">
        <v>2024</v>
      </c>
      <c r="F10" s="358" t="s">
        <v>737</v>
      </c>
      <c r="G10" s="359" t="s">
        <v>738</v>
      </c>
      <c r="H10" s="359" t="s">
        <v>739</v>
      </c>
      <c r="I10" s="360" t="s">
        <v>740</v>
      </c>
      <c r="J10" s="361" t="s">
        <v>741</v>
      </c>
      <c r="K10" s="362" t="s">
        <v>742</v>
      </c>
      <c r="M10" s="363" t="s">
        <v>743</v>
      </c>
      <c r="N10" s="354" t="s">
        <v>744</v>
      </c>
      <c r="O10" s="354" t="s">
        <v>745</v>
      </c>
    </row>
    <row r="11" spans="1:16" x14ac:dyDescent="0.2">
      <c r="A11" s="364" t="s">
        <v>746</v>
      </c>
      <c r="B11" s="365"/>
      <c r="C11" s="366">
        <v>40</v>
      </c>
      <c r="D11" s="367">
        <v>41</v>
      </c>
      <c r="E11" s="367">
        <v>41</v>
      </c>
      <c r="F11" s="368">
        <v>39</v>
      </c>
      <c r="G11" s="369"/>
      <c r="H11" s="370"/>
      <c r="I11" s="371"/>
      <c r="J11" s="372" t="s">
        <v>747</v>
      </c>
      <c r="K11" s="373" t="s">
        <v>747</v>
      </c>
      <c r="L11" s="374"/>
      <c r="M11" s="375"/>
      <c r="N11" s="376"/>
      <c r="O11" s="376"/>
    </row>
    <row r="12" spans="1:16" ht="13.5" thickBot="1" x14ac:dyDescent="0.25">
      <c r="A12" s="377" t="s">
        <v>748</v>
      </c>
      <c r="B12" s="378"/>
      <c r="C12" s="379">
        <v>37.380000000000003</v>
      </c>
      <c r="D12" s="380">
        <v>38.4</v>
      </c>
      <c r="E12" s="380">
        <v>38.4</v>
      </c>
      <c r="F12" s="381">
        <v>36.43</v>
      </c>
      <c r="G12" s="382"/>
      <c r="H12" s="383"/>
      <c r="I12" s="382"/>
      <c r="J12" s="384"/>
      <c r="K12" s="385" t="s">
        <v>747</v>
      </c>
      <c r="L12" s="374"/>
      <c r="M12" s="386"/>
      <c r="N12" s="387"/>
      <c r="O12" s="387"/>
    </row>
    <row r="13" spans="1:16" x14ac:dyDescent="0.2">
      <c r="A13" s="388" t="s">
        <v>749</v>
      </c>
      <c r="B13" s="389" t="s">
        <v>750</v>
      </c>
      <c r="C13" s="390">
        <v>10879</v>
      </c>
      <c r="D13" s="391" t="s">
        <v>747</v>
      </c>
      <c r="E13" s="391" t="s">
        <v>747</v>
      </c>
      <c r="F13" s="392">
        <v>10906</v>
      </c>
      <c r="G13" s="393"/>
      <c r="H13" s="394"/>
      <c r="I13" s="393"/>
      <c r="J13" s="395" t="s">
        <v>747</v>
      </c>
      <c r="K13" s="396" t="s">
        <v>747</v>
      </c>
      <c r="L13" s="374"/>
      <c r="M13" s="375"/>
      <c r="N13" s="397"/>
      <c r="O13" s="397"/>
    </row>
    <row r="14" spans="1:16" x14ac:dyDescent="0.2">
      <c r="A14" s="398" t="s">
        <v>751</v>
      </c>
      <c r="B14" s="389" t="s">
        <v>752</v>
      </c>
      <c r="C14" s="390">
        <v>10406</v>
      </c>
      <c r="D14" s="399" t="s">
        <v>747</v>
      </c>
      <c r="E14" s="399" t="s">
        <v>747</v>
      </c>
      <c r="F14" s="400">
        <v>10452</v>
      </c>
      <c r="G14" s="393"/>
      <c r="H14" s="394"/>
      <c r="I14" s="393"/>
      <c r="J14" s="395" t="s">
        <v>747</v>
      </c>
      <c r="K14" s="396" t="s">
        <v>747</v>
      </c>
      <c r="L14" s="374"/>
      <c r="M14" s="401"/>
      <c r="N14" s="397"/>
      <c r="O14" s="397"/>
    </row>
    <row r="15" spans="1:16" x14ac:dyDescent="0.2">
      <c r="A15" s="398" t="s">
        <v>753</v>
      </c>
      <c r="B15" s="389" t="s">
        <v>754</v>
      </c>
      <c r="C15" s="390">
        <v>192</v>
      </c>
      <c r="D15" s="399" t="s">
        <v>747</v>
      </c>
      <c r="E15" s="399" t="s">
        <v>747</v>
      </c>
      <c r="F15" s="400">
        <v>216</v>
      </c>
      <c r="G15" s="393"/>
      <c r="H15" s="394"/>
      <c r="I15" s="393"/>
      <c r="J15" s="395" t="s">
        <v>747</v>
      </c>
      <c r="K15" s="396" t="s">
        <v>747</v>
      </c>
      <c r="L15" s="374"/>
      <c r="M15" s="401"/>
      <c r="N15" s="397"/>
      <c r="O15" s="397"/>
    </row>
    <row r="16" spans="1:16" x14ac:dyDescent="0.2">
      <c r="A16" s="398" t="s">
        <v>755</v>
      </c>
      <c r="B16" s="389" t="s">
        <v>747</v>
      </c>
      <c r="C16" s="390">
        <v>2371</v>
      </c>
      <c r="D16" s="399" t="s">
        <v>747</v>
      </c>
      <c r="E16" s="399" t="s">
        <v>747</v>
      </c>
      <c r="F16" s="400">
        <v>10082</v>
      </c>
      <c r="G16" s="393"/>
      <c r="H16" s="394"/>
      <c r="I16" s="393"/>
      <c r="J16" s="395" t="s">
        <v>747</v>
      </c>
      <c r="K16" s="396" t="s">
        <v>747</v>
      </c>
      <c r="L16" s="374"/>
      <c r="M16" s="401"/>
      <c r="N16" s="397"/>
      <c r="O16" s="397"/>
    </row>
    <row r="17" spans="1:15" ht="13.5" thickBot="1" x14ac:dyDescent="0.25">
      <c r="A17" s="364" t="s">
        <v>756</v>
      </c>
      <c r="B17" s="402" t="s">
        <v>757</v>
      </c>
      <c r="C17" s="403">
        <v>4616</v>
      </c>
      <c r="D17" s="404" t="s">
        <v>747</v>
      </c>
      <c r="E17" s="404" t="s">
        <v>747</v>
      </c>
      <c r="F17" s="405">
        <v>3055</v>
      </c>
      <c r="G17" s="369"/>
      <c r="H17" s="406"/>
      <c r="I17" s="407"/>
      <c r="J17" s="408" t="s">
        <v>747</v>
      </c>
      <c r="K17" s="409" t="s">
        <v>747</v>
      </c>
      <c r="L17" s="374"/>
      <c r="M17" s="410"/>
      <c r="N17" s="411"/>
      <c r="O17" s="411"/>
    </row>
    <row r="18" spans="1:15" ht="13.5" thickBot="1" x14ac:dyDescent="0.25">
      <c r="A18" s="412" t="s">
        <v>758</v>
      </c>
      <c r="B18" s="413"/>
      <c r="C18" s="414">
        <f>C13-C14+C15+C16+C17</f>
        <v>7652</v>
      </c>
      <c r="D18" s="414" t="s">
        <v>747</v>
      </c>
      <c r="E18" s="414" t="s">
        <v>747</v>
      </c>
      <c r="F18" s="415">
        <f>F13-F14+F15+F16+F17</f>
        <v>13807</v>
      </c>
      <c r="G18" s="416"/>
      <c r="H18" s="417"/>
      <c r="I18" s="418"/>
      <c r="J18" s="419" t="s">
        <v>747</v>
      </c>
      <c r="K18" s="420" t="s">
        <v>747</v>
      </c>
      <c r="L18" s="374"/>
      <c r="M18" s="421"/>
      <c r="N18" s="422"/>
      <c r="O18" s="422"/>
    </row>
    <row r="19" spans="1:15" x14ac:dyDescent="0.2">
      <c r="A19" s="364" t="s">
        <v>759</v>
      </c>
      <c r="B19" s="423" t="s">
        <v>760</v>
      </c>
      <c r="C19" s="424">
        <v>474</v>
      </c>
      <c r="D19" s="391" t="s">
        <v>747</v>
      </c>
      <c r="E19" s="391" t="s">
        <v>747</v>
      </c>
      <c r="F19" s="405">
        <v>455</v>
      </c>
      <c r="G19" s="369"/>
      <c r="H19" s="425"/>
      <c r="I19" s="426"/>
      <c r="J19" s="408" t="s">
        <v>747</v>
      </c>
      <c r="K19" s="409" t="s">
        <v>747</v>
      </c>
      <c r="L19" s="374"/>
      <c r="M19" s="427"/>
      <c r="N19" s="411"/>
      <c r="O19" s="411"/>
    </row>
    <row r="20" spans="1:15" x14ac:dyDescent="0.2">
      <c r="A20" s="398" t="s">
        <v>761</v>
      </c>
      <c r="B20" s="389" t="s">
        <v>762</v>
      </c>
      <c r="C20" s="428">
        <v>2186</v>
      </c>
      <c r="D20" s="399" t="s">
        <v>747</v>
      </c>
      <c r="E20" s="399" t="s">
        <v>747</v>
      </c>
      <c r="F20" s="400">
        <v>689</v>
      </c>
      <c r="G20" s="393"/>
      <c r="H20" s="394"/>
      <c r="I20" s="393"/>
      <c r="J20" s="395" t="s">
        <v>747</v>
      </c>
      <c r="K20" s="396" t="s">
        <v>747</v>
      </c>
      <c r="L20" s="374"/>
      <c r="M20" s="401"/>
      <c r="N20" s="397"/>
      <c r="O20" s="397"/>
    </row>
    <row r="21" spans="1:15" x14ac:dyDescent="0.2">
      <c r="A21" s="398" t="s">
        <v>763</v>
      </c>
      <c r="B21" s="389" t="s">
        <v>747</v>
      </c>
      <c r="C21" s="428">
        <v>2108</v>
      </c>
      <c r="D21" s="399" t="s">
        <v>747</v>
      </c>
      <c r="E21" s="399" t="s">
        <v>747</v>
      </c>
      <c r="F21" s="400">
        <v>2108</v>
      </c>
      <c r="G21" s="393"/>
      <c r="H21" s="394"/>
      <c r="I21" s="393"/>
      <c r="J21" s="395" t="s">
        <v>747</v>
      </c>
      <c r="K21" s="396" t="s">
        <v>747</v>
      </c>
      <c r="L21" s="374"/>
      <c r="M21" s="401"/>
      <c r="N21" s="397"/>
      <c r="O21" s="397"/>
    </row>
    <row r="22" spans="1:15" x14ac:dyDescent="0.2">
      <c r="A22" s="398" t="s">
        <v>764</v>
      </c>
      <c r="B22" s="389" t="s">
        <v>747</v>
      </c>
      <c r="C22" s="428">
        <v>2873</v>
      </c>
      <c r="D22" s="399" t="s">
        <v>747</v>
      </c>
      <c r="E22" s="399" t="s">
        <v>747</v>
      </c>
      <c r="F22" s="400">
        <v>10270</v>
      </c>
      <c r="G22" s="393"/>
      <c r="H22" s="394"/>
      <c r="I22" s="393"/>
      <c r="J22" s="395" t="s">
        <v>747</v>
      </c>
      <c r="K22" s="396" t="s">
        <v>747</v>
      </c>
      <c r="L22" s="374"/>
      <c r="M22" s="401"/>
      <c r="N22" s="397"/>
      <c r="O22" s="397"/>
    </row>
    <row r="23" spans="1:15" ht="13.5" thickBot="1" x14ac:dyDescent="0.25">
      <c r="A23" s="377" t="s">
        <v>765</v>
      </c>
      <c r="B23" s="429" t="s">
        <v>747</v>
      </c>
      <c r="C23" s="428">
        <v>0</v>
      </c>
      <c r="D23" s="404" t="s">
        <v>747</v>
      </c>
      <c r="E23" s="404" t="s">
        <v>747</v>
      </c>
      <c r="F23" s="430">
        <v>0</v>
      </c>
      <c r="G23" s="407"/>
      <c r="H23" s="406"/>
      <c r="I23" s="407"/>
      <c r="J23" s="431" t="s">
        <v>747</v>
      </c>
      <c r="K23" s="432" t="s">
        <v>747</v>
      </c>
      <c r="L23" s="374"/>
      <c r="M23" s="386"/>
      <c r="N23" s="433"/>
      <c r="O23" s="433"/>
    </row>
    <row r="24" spans="1:15" x14ac:dyDescent="0.2">
      <c r="A24" s="434" t="s">
        <v>766</v>
      </c>
      <c r="B24" s="435" t="s">
        <v>747</v>
      </c>
      <c r="C24" s="652">
        <v>29884</v>
      </c>
      <c r="D24" s="437">
        <v>26217</v>
      </c>
      <c r="E24" s="437">
        <v>26217</v>
      </c>
      <c r="F24" s="438">
        <v>6461</v>
      </c>
      <c r="G24" s="439"/>
      <c r="H24" s="440"/>
      <c r="I24" s="439"/>
      <c r="J24" s="441">
        <f t="shared" ref="J24:J47" si="0">SUM(F24:I24)</f>
        <v>6461</v>
      </c>
      <c r="K24" s="442">
        <f>IF(E24=0,"x",(J24/E24*100))</f>
        <v>24.644314757600032</v>
      </c>
      <c r="L24" s="374"/>
      <c r="M24" s="375"/>
      <c r="N24" s="443"/>
      <c r="O24" s="444"/>
    </row>
    <row r="25" spans="1:15" x14ac:dyDescent="0.2">
      <c r="A25" s="398" t="s">
        <v>767</v>
      </c>
      <c r="B25" s="445" t="s">
        <v>747</v>
      </c>
      <c r="C25" s="653">
        <v>0</v>
      </c>
      <c r="D25" s="446">
        <v>0</v>
      </c>
      <c r="E25" s="446">
        <v>0</v>
      </c>
      <c r="F25" s="447">
        <v>0</v>
      </c>
      <c r="G25" s="393"/>
      <c r="H25" s="394"/>
      <c r="I25" s="393"/>
      <c r="J25" s="395">
        <f t="shared" si="0"/>
        <v>0</v>
      </c>
      <c r="K25" s="448" t="str">
        <f>IF(E25=0,"x",(J25/E25)*100)</f>
        <v>x</v>
      </c>
      <c r="L25" s="374"/>
      <c r="M25" s="401"/>
      <c r="N25" s="449"/>
      <c r="O25" s="450"/>
    </row>
    <row r="26" spans="1:15" ht="13.5" thickBot="1" x14ac:dyDescent="0.25">
      <c r="A26" s="377" t="s">
        <v>768</v>
      </c>
      <c r="B26" s="451">
        <v>672</v>
      </c>
      <c r="C26" s="654">
        <v>5176</v>
      </c>
      <c r="D26" s="453">
        <v>4851</v>
      </c>
      <c r="E26" s="453">
        <v>4851</v>
      </c>
      <c r="F26" s="454">
        <v>1213</v>
      </c>
      <c r="G26" s="455"/>
      <c r="H26" s="456"/>
      <c r="I26" s="457"/>
      <c r="J26" s="458">
        <f t="shared" si="0"/>
        <v>1213</v>
      </c>
      <c r="K26" s="459">
        <f t="shared" ref="K26" si="1">IF(E26=0,"x",(J26/E26*100))</f>
        <v>25.005153576582146</v>
      </c>
      <c r="L26" s="374"/>
      <c r="M26" s="410"/>
      <c r="N26" s="460"/>
      <c r="O26" s="461"/>
    </row>
    <row r="27" spans="1:15" x14ac:dyDescent="0.2">
      <c r="A27" s="388" t="s">
        <v>769</v>
      </c>
      <c r="B27" s="435">
        <v>501</v>
      </c>
      <c r="C27" s="655">
        <v>2172</v>
      </c>
      <c r="D27" s="462">
        <v>1570</v>
      </c>
      <c r="E27" s="462">
        <v>1570</v>
      </c>
      <c r="F27" s="463">
        <v>585</v>
      </c>
      <c r="G27" s="426"/>
      <c r="H27" s="425"/>
      <c r="I27" s="426"/>
      <c r="J27" s="441">
        <f t="shared" si="0"/>
        <v>585</v>
      </c>
      <c r="K27" s="464">
        <f t="shared" ref="K27:K47" si="2">IF(E27=0,"x",(J27/E27)*100)</f>
        <v>37.261146496815286</v>
      </c>
      <c r="L27" s="374"/>
      <c r="M27" s="427"/>
      <c r="N27" s="465"/>
      <c r="O27" s="466"/>
    </row>
    <row r="28" spans="1:15" x14ac:dyDescent="0.2">
      <c r="A28" s="398" t="s">
        <v>770</v>
      </c>
      <c r="B28" s="445">
        <v>502</v>
      </c>
      <c r="C28" s="653">
        <v>1442</v>
      </c>
      <c r="D28" s="467">
        <v>1764</v>
      </c>
      <c r="E28" s="467">
        <v>1764</v>
      </c>
      <c r="F28" s="468">
        <v>313</v>
      </c>
      <c r="G28" s="393"/>
      <c r="H28" s="394"/>
      <c r="I28" s="393"/>
      <c r="J28" s="395">
        <f t="shared" si="0"/>
        <v>313</v>
      </c>
      <c r="K28" s="448">
        <f t="shared" si="2"/>
        <v>17.743764172335602</v>
      </c>
      <c r="L28" s="374"/>
      <c r="M28" s="401"/>
      <c r="N28" s="449"/>
      <c r="O28" s="450"/>
    </row>
    <row r="29" spans="1:15" x14ac:dyDescent="0.2">
      <c r="A29" s="398" t="s">
        <v>771</v>
      </c>
      <c r="B29" s="445">
        <v>504</v>
      </c>
      <c r="C29" s="653">
        <v>0</v>
      </c>
      <c r="D29" s="467">
        <v>0</v>
      </c>
      <c r="E29" s="467">
        <v>0</v>
      </c>
      <c r="F29" s="468">
        <v>0</v>
      </c>
      <c r="G29" s="393"/>
      <c r="H29" s="394"/>
      <c r="I29" s="393"/>
      <c r="J29" s="395">
        <f t="shared" si="0"/>
        <v>0</v>
      </c>
      <c r="K29" s="448" t="str">
        <f t="shared" si="2"/>
        <v>x</v>
      </c>
      <c r="L29" s="374"/>
      <c r="M29" s="401"/>
      <c r="N29" s="449"/>
      <c r="O29" s="450"/>
    </row>
    <row r="30" spans="1:15" x14ac:dyDescent="0.2">
      <c r="A30" s="398" t="s">
        <v>772</v>
      </c>
      <c r="B30" s="445">
        <v>511</v>
      </c>
      <c r="C30" s="653">
        <v>867</v>
      </c>
      <c r="D30" s="467">
        <v>1470</v>
      </c>
      <c r="E30" s="467">
        <v>1470</v>
      </c>
      <c r="F30" s="468">
        <v>15</v>
      </c>
      <c r="G30" s="393"/>
      <c r="H30" s="394"/>
      <c r="I30" s="393"/>
      <c r="J30" s="395">
        <f t="shared" si="0"/>
        <v>15</v>
      </c>
      <c r="K30" s="448">
        <f t="shared" si="2"/>
        <v>1.0204081632653061</v>
      </c>
      <c r="L30" s="374"/>
      <c r="M30" s="401"/>
      <c r="N30" s="449"/>
      <c r="O30" s="450"/>
    </row>
    <row r="31" spans="1:15" x14ac:dyDescent="0.2">
      <c r="A31" s="398" t="s">
        <v>773</v>
      </c>
      <c r="B31" s="445">
        <v>518</v>
      </c>
      <c r="C31" s="653">
        <v>1522</v>
      </c>
      <c r="D31" s="467">
        <v>1532</v>
      </c>
      <c r="E31" s="467">
        <v>1532</v>
      </c>
      <c r="F31" s="468">
        <v>426</v>
      </c>
      <c r="G31" s="393"/>
      <c r="H31" s="394"/>
      <c r="I31" s="393"/>
      <c r="J31" s="395">
        <f t="shared" si="0"/>
        <v>426</v>
      </c>
      <c r="K31" s="448">
        <f t="shared" si="2"/>
        <v>27.806788511749346</v>
      </c>
      <c r="L31" s="374"/>
      <c r="M31" s="401"/>
      <c r="N31" s="449"/>
      <c r="O31" s="450"/>
    </row>
    <row r="32" spans="1:15" x14ac:dyDescent="0.2">
      <c r="A32" s="398" t="s">
        <v>774</v>
      </c>
      <c r="B32" s="445">
        <v>521</v>
      </c>
      <c r="C32" s="653">
        <v>18076</v>
      </c>
      <c r="D32" s="467">
        <v>16628</v>
      </c>
      <c r="E32" s="467">
        <v>16628</v>
      </c>
      <c r="F32" s="468">
        <v>3950</v>
      </c>
      <c r="G32" s="393"/>
      <c r="H32" s="394"/>
      <c r="I32" s="393"/>
      <c r="J32" s="395">
        <f t="shared" si="0"/>
        <v>3950</v>
      </c>
      <c r="K32" s="448">
        <f t="shared" si="2"/>
        <v>23.755111859514074</v>
      </c>
      <c r="L32" s="374"/>
      <c r="M32" s="401"/>
      <c r="N32" s="449"/>
      <c r="O32" s="450"/>
    </row>
    <row r="33" spans="1:15" x14ac:dyDescent="0.2">
      <c r="A33" s="398" t="s">
        <v>775</v>
      </c>
      <c r="B33" s="445" t="s">
        <v>776</v>
      </c>
      <c r="C33" s="653">
        <v>7016</v>
      </c>
      <c r="D33" s="467">
        <v>6146</v>
      </c>
      <c r="E33" s="467">
        <v>6146</v>
      </c>
      <c r="F33" s="468">
        <v>1539</v>
      </c>
      <c r="G33" s="393"/>
      <c r="H33" s="394"/>
      <c r="I33" s="393"/>
      <c r="J33" s="395">
        <f t="shared" si="0"/>
        <v>1539</v>
      </c>
      <c r="K33" s="448">
        <f t="shared" si="2"/>
        <v>25.040676863000328</v>
      </c>
      <c r="L33" s="374"/>
      <c r="M33" s="401"/>
      <c r="N33" s="449"/>
      <c r="O33" s="450"/>
    </row>
    <row r="34" spans="1:15" x14ac:dyDescent="0.2">
      <c r="A34" s="398" t="s">
        <v>777</v>
      </c>
      <c r="B34" s="445">
        <v>557</v>
      </c>
      <c r="C34" s="653">
        <v>0</v>
      </c>
      <c r="D34" s="467">
        <v>0</v>
      </c>
      <c r="E34" s="467">
        <v>0</v>
      </c>
      <c r="F34" s="468">
        <v>0</v>
      </c>
      <c r="G34" s="393"/>
      <c r="H34" s="394"/>
      <c r="I34" s="393"/>
      <c r="J34" s="395">
        <f t="shared" si="0"/>
        <v>0</v>
      </c>
      <c r="K34" s="448" t="str">
        <f t="shared" si="2"/>
        <v>x</v>
      </c>
      <c r="L34" s="374"/>
      <c r="M34" s="401"/>
      <c r="N34" s="449"/>
      <c r="O34" s="450"/>
    </row>
    <row r="35" spans="1:15" x14ac:dyDescent="0.2">
      <c r="A35" s="398" t="s">
        <v>778</v>
      </c>
      <c r="B35" s="445">
        <v>551</v>
      </c>
      <c r="C35" s="653">
        <v>68</v>
      </c>
      <c r="D35" s="467">
        <v>76</v>
      </c>
      <c r="E35" s="467">
        <v>76</v>
      </c>
      <c r="F35" s="468">
        <v>19</v>
      </c>
      <c r="G35" s="393"/>
      <c r="H35" s="394"/>
      <c r="I35" s="393"/>
      <c r="J35" s="395">
        <f t="shared" si="0"/>
        <v>19</v>
      </c>
      <c r="K35" s="448">
        <f t="shared" si="2"/>
        <v>25</v>
      </c>
      <c r="L35" s="374"/>
      <c r="M35" s="401"/>
      <c r="N35" s="449"/>
      <c r="O35" s="450"/>
    </row>
    <row r="36" spans="1:15" ht="13.5" thickBot="1" x14ac:dyDescent="0.25">
      <c r="A36" s="364" t="s">
        <v>779</v>
      </c>
      <c r="B36" s="469" t="s">
        <v>780</v>
      </c>
      <c r="C36" s="656">
        <v>841</v>
      </c>
      <c r="D36" s="471">
        <v>805</v>
      </c>
      <c r="E36" s="471">
        <v>805</v>
      </c>
      <c r="F36" s="472">
        <v>-57</v>
      </c>
      <c r="G36" s="369"/>
      <c r="H36" s="406"/>
      <c r="I36" s="393"/>
      <c r="J36" s="458">
        <f t="shared" si="0"/>
        <v>-57</v>
      </c>
      <c r="K36" s="459">
        <f t="shared" si="2"/>
        <v>-7.0807453416149064</v>
      </c>
      <c r="L36" s="374"/>
      <c r="M36" s="386"/>
      <c r="N36" s="473"/>
      <c r="O36" s="474"/>
    </row>
    <row r="37" spans="1:15" ht="13.5" thickBot="1" x14ac:dyDescent="0.25">
      <c r="A37" s="412" t="s">
        <v>781</v>
      </c>
      <c r="B37" s="475"/>
      <c r="C37" s="419">
        <f t="shared" ref="C37:I37" si="3">SUM(C27:C36)</f>
        <v>32004</v>
      </c>
      <c r="D37" s="419">
        <f t="shared" si="3"/>
        <v>29991</v>
      </c>
      <c r="E37" s="419">
        <f t="shared" si="3"/>
        <v>29991</v>
      </c>
      <c r="F37" s="420">
        <f t="shared" si="3"/>
        <v>6790</v>
      </c>
      <c r="G37" s="476">
        <f t="shared" si="3"/>
        <v>0</v>
      </c>
      <c r="H37" s="415">
        <f t="shared" si="3"/>
        <v>0</v>
      </c>
      <c r="I37" s="476">
        <f t="shared" si="3"/>
        <v>0</v>
      </c>
      <c r="J37" s="419">
        <f t="shared" si="0"/>
        <v>6790</v>
      </c>
      <c r="K37" s="477">
        <f t="shared" si="2"/>
        <v>22.640125370944617</v>
      </c>
      <c r="L37" s="374"/>
      <c r="M37" s="478">
        <f>SUM(M27:M36)</f>
        <v>0</v>
      </c>
      <c r="N37" s="479">
        <f>SUM(N27:N36)</f>
        <v>0</v>
      </c>
      <c r="O37" s="478">
        <f>SUM(O27:O36)</f>
        <v>0</v>
      </c>
    </row>
    <row r="38" spans="1:15" x14ac:dyDescent="0.2">
      <c r="A38" s="388" t="s">
        <v>782</v>
      </c>
      <c r="B38" s="435">
        <v>601</v>
      </c>
      <c r="C38" s="480">
        <v>0</v>
      </c>
      <c r="D38" s="462">
        <v>0</v>
      </c>
      <c r="E38" s="462">
        <v>0</v>
      </c>
      <c r="F38" s="481">
        <v>0</v>
      </c>
      <c r="G38" s="426"/>
      <c r="H38" s="425"/>
      <c r="I38" s="393"/>
      <c r="J38" s="441">
        <f t="shared" si="0"/>
        <v>0</v>
      </c>
      <c r="K38" s="442" t="str">
        <f t="shared" si="2"/>
        <v>x</v>
      </c>
      <c r="L38" s="374"/>
      <c r="M38" s="427"/>
      <c r="N38" s="465"/>
      <c r="O38" s="466"/>
    </row>
    <row r="39" spans="1:15" x14ac:dyDescent="0.2">
      <c r="A39" s="398" t="s">
        <v>783</v>
      </c>
      <c r="B39" s="445">
        <v>602</v>
      </c>
      <c r="C39" s="390">
        <v>1800</v>
      </c>
      <c r="D39" s="467">
        <v>1830</v>
      </c>
      <c r="E39" s="467">
        <v>1830</v>
      </c>
      <c r="F39" s="468">
        <v>515</v>
      </c>
      <c r="G39" s="393"/>
      <c r="H39" s="394"/>
      <c r="I39" s="393"/>
      <c r="J39" s="395">
        <f t="shared" si="0"/>
        <v>515</v>
      </c>
      <c r="K39" s="448">
        <f t="shared" si="2"/>
        <v>28.142076502732237</v>
      </c>
      <c r="L39" s="374"/>
      <c r="M39" s="401"/>
      <c r="N39" s="449"/>
      <c r="O39" s="450"/>
    </row>
    <row r="40" spans="1:15" x14ac:dyDescent="0.2">
      <c r="A40" s="398" t="s">
        <v>784</v>
      </c>
      <c r="B40" s="445">
        <v>604</v>
      </c>
      <c r="C40" s="390">
        <v>0</v>
      </c>
      <c r="D40" s="467">
        <v>0</v>
      </c>
      <c r="E40" s="467">
        <v>0</v>
      </c>
      <c r="F40" s="468">
        <v>0</v>
      </c>
      <c r="G40" s="393"/>
      <c r="H40" s="394"/>
      <c r="I40" s="393"/>
      <c r="J40" s="395">
        <f t="shared" si="0"/>
        <v>0</v>
      </c>
      <c r="K40" s="448" t="str">
        <f t="shared" si="2"/>
        <v>x</v>
      </c>
      <c r="L40" s="374"/>
      <c r="M40" s="401"/>
      <c r="N40" s="449"/>
      <c r="O40" s="450"/>
    </row>
    <row r="41" spans="1:15" x14ac:dyDescent="0.2">
      <c r="A41" s="398" t="s">
        <v>785</v>
      </c>
      <c r="B41" s="445" t="s">
        <v>786</v>
      </c>
      <c r="C41" s="390">
        <v>29884</v>
      </c>
      <c r="D41" s="467">
        <v>27851</v>
      </c>
      <c r="E41" s="467">
        <v>27851</v>
      </c>
      <c r="F41" s="468">
        <v>6461</v>
      </c>
      <c r="G41" s="393"/>
      <c r="H41" s="394"/>
      <c r="I41" s="393"/>
      <c r="J41" s="395">
        <f t="shared" si="0"/>
        <v>6461</v>
      </c>
      <c r="K41" s="448">
        <f t="shared" si="2"/>
        <v>23.19844888872931</v>
      </c>
      <c r="L41" s="374"/>
      <c r="M41" s="401"/>
      <c r="N41" s="449"/>
      <c r="O41" s="450"/>
    </row>
    <row r="42" spans="1:15" ht="13.5" thickBot="1" x14ac:dyDescent="0.25">
      <c r="A42" s="364" t="s">
        <v>787</v>
      </c>
      <c r="B42" s="469" t="s">
        <v>788</v>
      </c>
      <c r="C42" s="403">
        <v>332</v>
      </c>
      <c r="D42" s="471">
        <v>310</v>
      </c>
      <c r="E42" s="471">
        <v>310</v>
      </c>
      <c r="F42" s="472">
        <v>88</v>
      </c>
      <c r="G42" s="369"/>
      <c r="H42" s="406"/>
      <c r="I42" s="393"/>
      <c r="J42" s="458">
        <f t="shared" si="0"/>
        <v>88</v>
      </c>
      <c r="K42" s="459">
        <f t="shared" si="2"/>
        <v>28.387096774193548</v>
      </c>
      <c r="L42" s="374"/>
      <c r="M42" s="386"/>
      <c r="N42" s="473"/>
      <c r="O42" s="474"/>
    </row>
    <row r="43" spans="1:15" ht="13.5" thickBot="1" x14ac:dyDescent="0.25">
      <c r="A43" s="412" t="s">
        <v>789</v>
      </c>
      <c r="B43" s="475" t="s">
        <v>747</v>
      </c>
      <c r="C43" s="419">
        <f t="shared" ref="C43:I43" si="4">SUM(C38:C42)</f>
        <v>32016</v>
      </c>
      <c r="D43" s="419">
        <f t="shared" si="4"/>
        <v>29991</v>
      </c>
      <c r="E43" s="419">
        <f t="shared" si="4"/>
        <v>29991</v>
      </c>
      <c r="F43" s="420">
        <f t="shared" si="4"/>
        <v>7064</v>
      </c>
      <c r="G43" s="476">
        <f t="shared" si="4"/>
        <v>0</v>
      </c>
      <c r="H43" s="415">
        <f t="shared" si="4"/>
        <v>0</v>
      </c>
      <c r="I43" s="482">
        <f t="shared" si="4"/>
        <v>0</v>
      </c>
      <c r="J43" s="419">
        <f t="shared" si="0"/>
        <v>7064</v>
      </c>
      <c r="K43" s="464">
        <f t="shared" si="2"/>
        <v>23.553732786502618</v>
      </c>
      <c r="L43" s="374"/>
      <c r="M43" s="478">
        <f>SUM(M38:M42)</f>
        <v>0</v>
      </c>
      <c r="N43" s="479">
        <f>SUM(N38:N42)</f>
        <v>0</v>
      </c>
      <c r="O43" s="478">
        <f>SUM(O38:O42)</f>
        <v>0</v>
      </c>
    </row>
    <row r="44" spans="1:15" ht="13.5" thickBot="1" x14ac:dyDescent="0.25">
      <c r="A44" s="364"/>
      <c r="B44" s="483"/>
      <c r="C44" s="403"/>
      <c r="D44" s="484"/>
      <c r="E44" s="484"/>
      <c r="F44" s="485"/>
      <c r="G44" s="424"/>
      <c r="H44" s="486"/>
      <c r="I44" s="424"/>
      <c r="J44" s="487"/>
      <c r="K44" s="488"/>
      <c r="L44" s="374"/>
      <c r="M44" s="489"/>
      <c r="N44" s="490"/>
      <c r="O44" s="490"/>
    </row>
    <row r="45" spans="1:15" ht="13.5" thickBot="1" x14ac:dyDescent="0.25">
      <c r="A45" s="491" t="s">
        <v>790</v>
      </c>
      <c r="B45" s="475" t="s">
        <v>747</v>
      </c>
      <c r="C45" s="420">
        <f t="shared" ref="C45:I45" si="5">C43-C41</f>
        <v>2132</v>
      </c>
      <c r="D45" s="419">
        <f t="shared" si="5"/>
        <v>2140</v>
      </c>
      <c r="E45" s="419">
        <f t="shared" si="5"/>
        <v>2140</v>
      </c>
      <c r="F45" s="420">
        <f t="shared" si="5"/>
        <v>603</v>
      </c>
      <c r="G45" s="492">
        <f t="shared" si="5"/>
        <v>0</v>
      </c>
      <c r="H45" s="420">
        <f t="shared" si="5"/>
        <v>0</v>
      </c>
      <c r="I45" s="492">
        <f t="shared" si="5"/>
        <v>0</v>
      </c>
      <c r="J45" s="441">
        <f t="shared" si="0"/>
        <v>603</v>
      </c>
      <c r="K45" s="442">
        <f t="shared" si="2"/>
        <v>28.177570093457945</v>
      </c>
      <c r="L45" s="374"/>
      <c r="M45" s="493">
        <f>M43-M41</f>
        <v>0</v>
      </c>
      <c r="N45" s="494">
        <f>N43-N41</f>
        <v>0</v>
      </c>
      <c r="O45" s="493">
        <f>O43-O41</f>
        <v>0</v>
      </c>
    </row>
    <row r="46" spans="1:15" ht="13.5" thickBot="1" x14ac:dyDescent="0.25">
      <c r="A46" s="412" t="s">
        <v>791</v>
      </c>
      <c r="B46" s="475" t="s">
        <v>747</v>
      </c>
      <c r="C46" s="420">
        <f t="shared" ref="C46:I46" si="6">C43-C37</f>
        <v>12</v>
      </c>
      <c r="D46" s="419">
        <f t="shared" si="6"/>
        <v>0</v>
      </c>
      <c r="E46" s="419">
        <f t="shared" si="6"/>
        <v>0</v>
      </c>
      <c r="F46" s="420">
        <f t="shared" si="6"/>
        <v>274</v>
      </c>
      <c r="G46" s="492">
        <f t="shared" si="6"/>
        <v>0</v>
      </c>
      <c r="H46" s="420">
        <f t="shared" si="6"/>
        <v>0</v>
      </c>
      <c r="I46" s="492">
        <f t="shared" si="6"/>
        <v>0</v>
      </c>
      <c r="J46" s="441">
        <f t="shared" si="0"/>
        <v>274</v>
      </c>
      <c r="K46" s="442" t="str">
        <f t="shared" si="2"/>
        <v>x</v>
      </c>
      <c r="L46" s="374"/>
      <c r="M46" s="493">
        <f>M43-M37</f>
        <v>0</v>
      </c>
      <c r="N46" s="494">
        <f>N43-N37</f>
        <v>0</v>
      </c>
      <c r="O46" s="493">
        <f>O43-O37</f>
        <v>0</v>
      </c>
    </row>
    <row r="47" spans="1:15" ht="13.5" thickBot="1" x14ac:dyDescent="0.25">
      <c r="A47" s="495" t="s">
        <v>792</v>
      </c>
      <c r="B47" s="496" t="s">
        <v>747</v>
      </c>
      <c r="C47" s="420">
        <f t="shared" ref="C47:I47" si="7">C46-C41</f>
        <v>-29872</v>
      </c>
      <c r="D47" s="419">
        <f t="shared" si="7"/>
        <v>-27851</v>
      </c>
      <c r="E47" s="419">
        <f t="shared" si="7"/>
        <v>-27851</v>
      </c>
      <c r="F47" s="420">
        <f t="shared" si="7"/>
        <v>-6187</v>
      </c>
      <c r="G47" s="492">
        <f t="shared" si="7"/>
        <v>0</v>
      </c>
      <c r="H47" s="420">
        <f t="shared" si="7"/>
        <v>0</v>
      </c>
      <c r="I47" s="492">
        <f t="shared" si="7"/>
        <v>0</v>
      </c>
      <c r="J47" s="419">
        <f t="shared" si="0"/>
        <v>-6187</v>
      </c>
      <c r="K47" s="442">
        <f t="shared" si="2"/>
        <v>22.21464220315249</v>
      </c>
      <c r="L47" s="374"/>
      <c r="M47" s="493">
        <f>M46-M41</f>
        <v>0</v>
      </c>
      <c r="N47" s="494">
        <f>N46-N41</f>
        <v>0</v>
      </c>
      <c r="O47" s="493">
        <f>O46-O41</f>
        <v>0</v>
      </c>
    </row>
    <row r="50" spans="1:10" ht="14.25" x14ac:dyDescent="0.2">
      <c r="A50" s="497" t="s">
        <v>793</v>
      </c>
    </row>
    <row r="51" spans="1:10" ht="14.25" x14ac:dyDescent="0.2">
      <c r="A51" s="498" t="s">
        <v>794</v>
      </c>
    </row>
    <row r="52" spans="1:10" ht="14.25" x14ac:dyDescent="0.2">
      <c r="A52" s="499" t="s">
        <v>795</v>
      </c>
    </row>
    <row r="53" spans="1:10" s="501" customFormat="1" ht="14.25" x14ac:dyDescent="0.2">
      <c r="A53" s="499" t="s">
        <v>796</v>
      </c>
      <c r="B53" s="500"/>
      <c r="E53" s="502"/>
      <c r="F53" s="502"/>
      <c r="G53" s="502"/>
      <c r="H53" s="502"/>
      <c r="I53" s="502"/>
      <c r="J53" s="502"/>
    </row>
    <row r="55" spans="1:10" x14ac:dyDescent="0.2">
      <c r="A55" s="336" t="s">
        <v>838</v>
      </c>
    </row>
    <row r="56" spans="1:10" x14ac:dyDescent="0.2">
      <c r="A56" s="336" t="s">
        <v>839</v>
      </c>
    </row>
    <row r="58" spans="1:10" x14ac:dyDescent="0.2">
      <c r="A58" s="336" t="s">
        <v>840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selection activeCell="V1" sqref="V1"/>
    </sheetView>
  </sheetViews>
  <sheetFormatPr defaultColWidth="8.7109375" defaultRowHeight="12.75" x14ac:dyDescent="0.2"/>
  <cols>
    <col min="1" max="1" width="37.7109375" style="336" customWidth="1"/>
    <col min="2" max="2" width="7.28515625" style="337" customWidth="1"/>
    <col min="3" max="4" width="11.5703125" style="335" customWidth="1"/>
    <col min="5" max="5" width="11.5703125" style="338" customWidth="1"/>
    <col min="6" max="6" width="11.42578125" style="338" customWidth="1"/>
    <col min="7" max="7" width="9.85546875" style="338" customWidth="1"/>
    <col min="8" max="8" width="9.140625" style="338" customWidth="1"/>
    <col min="9" max="9" width="9.28515625" style="338" customWidth="1"/>
    <col min="10" max="10" width="9.140625" style="338" customWidth="1"/>
    <col min="11" max="11" width="12" style="335" customWidth="1"/>
    <col min="12" max="12" width="8.7109375" style="335"/>
    <col min="13" max="13" width="11.85546875" style="335" customWidth="1"/>
    <col min="14" max="14" width="12.5703125" style="335" customWidth="1"/>
    <col min="15" max="15" width="11.85546875" style="335" customWidth="1"/>
    <col min="16" max="16" width="12" style="335" customWidth="1"/>
    <col min="17" max="16384" width="8.7109375" style="335"/>
  </cols>
  <sheetData>
    <row r="1" spans="1:16" ht="23.25" x14ac:dyDescent="0.35">
      <c r="A1" s="615"/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334"/>
    </row>
    <row r="2" spans="1:16" x14ac:dyDescent="0.2">
      <c r="O2" s="339"/>
    </row>
    <row r="3" spans="1:16" ht="18.75" x14ac:dyDescent="0.3">
      <c r="A3" s="340" t="s">
        <v>723</v>
      </c>
      <c r="F3" s="341"/>
      <c r="G3" s="341"/>
    </row>
    <row r="4" spans="1:16" ht="18" x14ac:dyDescent="0.25">
      <c r="A4" s="342"/>
      <c r="F4" s="341"/>
      <c r="G4" s="341"/>
    </row>
    <row r="5" spans="1:16" x14ac:dyDescent="0.2">
      <c r="A5" s="343"/>
      <c r="F5" s="341"/>
      <c r="G5" s="341"/>
    </row>
    <row r="6" spans="1:16" ht="13.5" thickBot="1" x14ac:dyDescent="0.25">
      <c r="F6" s="341"/>
      <c r="G6" s="341"/>
    </row>
    <row r="7" spans="1:16" ht="18.75" thickBot="1" x14ac:dyDescent="0.3">
      <c r="A7" s="344" t="s">
        <v>724</v>
      </c>
      <c r="B7" s="345"/>
      <c r="C7" s="617" t="s">
        <v>841</v>
      </c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9"/>
    </row>
    <row r="8" spans="1:16" ht="13.5" thickBot="1" x14ac:dyDescent="0.25">
      <c r="A8" s="343" t="s">
        <v>726</v>
      </c>
      <c r="F8" s="341"/>
      <c r="G8" s="341"/>
    </row>
    <row r="9" spans="1:16" ht="13.5" thickBot="1" x14ac:dyDescent="0.25">
      <c r="A9" s="346"/>
      <c r="B9" s="347"/>
      <c r="C9" s="348" t="s">
        <v>0</v>
      </c>
      <c r="D9" s="349" t="s">
        <v>727</v>
      </c>
      <c r="E9" s="350" t="s">
        <v>728</v>
      </c>
      <c r="F9" s="620" t="s">
        <v>729</v>
      </c>
      <c r="G9" s="621"/>
      <c r="H9" s="621"/>
      <c r="I9" s="622"/>
      <c r="J9" s="351" t="s">
        <v>730</v>
      </c>
      <c r="K9" s="352" t="s">
        <v>731</v>
      </c>
      <c r="M9" s="347" t="s">
        <v>732</v>
      </c>
      <c r="N9" s="347" t="s">
        <v>733</v>
      </c>
      <c r="O9" s="347" t="s">
        <v>732</v>
      </c>
    </row>
    <row r="10" spans="1:16" ht="13.5" thickBot="1" x14ac:dyDescent="0.25">
      <c r="A10" s="353" t="s">
        <v>734</v>
      </c>
      <c r="B10" s="354" t="s">
        <v>735</v>
      </c>
      <c r="C10" s="355" t="s">
        <v>736</v>
      </c>
      <c r="D10" s="356">
        <v>2024</v>
      </c>
      <c r="E10" s="357">
        <v>2024</v>
      </c>
      <c r="F10" s="358" t="s">
        <v>737</v>
      </c>
      <c r="G10" s="359" t="s">
        <v>738</v>
      </c>
      <c r="H10" s="359" t="s">
        <v>739</v>
      </c>
      <c r="I10" s="360" t="s">
        <v>740</v>
      </c>
      <c r="J10" s="361" t="s">
        <v>741</v>
      </c>
      <c r="K10" s="362" t="s">
        <v>742</v>
      </c>
      <c r="M10" s="363" t="s">
        <v>743</v>
      </c>
      <c r="N10" s="354" t="s">
        <v>744</v>
      </c>
      <c r="O10" s="354" t="s">
        <v>745</v>
      </c>
    </row>
    <row r="11" spans="1:16" x14ac:dyDescent="0.2">
      <c r="A11" s="364" t="s">
        <v>746</v>
      </c>
      <c r="B11" s="365"/>
      <c r="C11" s="366">
        <v>112</v>
      </c>
      <c r="D11" s="367">
        <v>113</v>
      </c>
      <c r="E11" s="367">
        <v>116</v>
      </c>
      <c r="F11" s="368">
        <v>116</v>
      </c>
      <c r="G11" s="369"/>
      <c r="H11" s="370"/>
      <c r="I11" s="371"/>
      <c r="J11" s="372" t="s">
        <v>747</v>
      </c>
      <c r="K11" s="373" t="s">
        <v>747</v>
      </c>
      <c r="L11" s="374"/>
      <c r="M11" s="375"/>
      <c r="N11" s="376"/>
      <c r="O11" s="376"/>
    </row>
    <row r="12" spans="1:16" ht="13.5" thickBot="1" x14ac:dyDescent="0.25">
      <c r="A12" s="377" t="s">
        <v>748</v>
      </c>
      <c r="B12" s="378"/>
      <c r="C12" s="379">
        <v>98.79</v>
      </c>
      <c r="D12" s="380">
        <v>100.07</v>
      </c>
      <c r="E12" s="380">
        <v>105.61</v>
      </c>
      <c r="F12" s="381">
        <v>105.61</v>
      </c>
      <c r="G12" s="382"/>
      <c r="H12" s="383"/>
      <c r="I12" s="382"/>
      <c r="J12" s="384"/>
      <c r="K12" s="385" t="s">
        <v>747</v>
      </c>
      <c r="L12" s="374"/>
      <c r="M12" s="386"/>
      <c r="N12" s="387"/>
      <c r="O12" s="387"/>
    </row>
    <row r="13" spans="1:16" x14ac:dyDescent="0.2">
      <c r="A13" s="388" t="s">
        <v>749</v>
      </c>
      <c r="B13" s="389" t="s">
        <v>750</v>
      </c>
      <c r="C13" s="390">
        <v>24837</v>
      </c>
      <c r="D13" s="391" t="s">
        <v>747</v>
      </c>
      <c r="E13" s="391" t="s">
        <v>747</v>
      </c>
      <c r="F13" s="392">
        <v>24979</v>
      </c>
      <c r="G13" s="393"/>
      <c r="H13" s="394"/>
      <c r="I13" s="393"/>
      <c r="J13" s="395" t="s">
        <v>747</v>
      </c>
      <c r="K13" s="396" t="s">
        <v>747</v>
      </c>
      <c r="L13" s="374"/>
      <c r="M13" s="375"/>
      <c r="N13" s="397"/>
      <c r="O13" s="397"/>
    </row>
    <row r="14" spans="1:16" x14ac:dyDescent="0.2">
      <c r="A14" s="398" t="s">
        <v>751</v>
      </c>
      <c r="B14" s="389" t="s">
        <v>752</v>
      </c>
      <c r="C14" s="390">
        <v>23435</v>
      </c>
      <c r="D14" s="399" t="s">
        <v>747</v>
      </c>
      <c r="E14" s="399" t="s">
        <v>747</v>
      </c>
      <c r="F14" s="400">
        <v>23659</v>
      </c>
      <c r="G14" s="393"/>
      <c r="H14" s="394"/>
      <c r="I14" s="393"/>
      <c r="J14" s="395" t="s">
        <v>747</v>
      </c>
      <c r="K14" s="396" t="s">
        <v>747</v>
      </c>
      <c r="L14" s="374"/>
      <c r="M14" s="401"/>
      <c r="N14" s="397"/>
      <c r="O14" s="397"/>
    </row>
    <row r="15" spans="1:16" x14ac:dyDescent="0.2">
      <c r="A15" s="398" t="s">
        <v>753</v>
      </c>
      <c r="B15" s="389" t="s">
        <v>754</v>
      </c>
      <c r="C15" s="390">
        <v>349</v>
      </c>
      <c r="D15" s="399" t="s">
        <v>747</v>
      </c>
      <c r="E15" s="399" t="s">
        <v>747</v>
      </c>
      <c r="F15" s="400">
        <v>471</v>
      </c>
      <c r="G15" s="393"/>
      <c r="H15" s="394"/>
      <c r="I15" s="393"/>
      <c r="J15" s="395" t="s">
        <v>747</v>
      </c>
      <c r="K15" s="396" t="s">
        <v>747</v>
      </c>
      <c r="L15" s="374"/>
      <c r="M15" s="401"/>
      <c r="N15" s="397"/>
      <c r="O15" s="397"/>
    </row>
    <row r="16" spans="1:16" x14ac:dyDescent="0.2">
      <c r="A16" s="398" t="s">
        <v>755</v>
      </c>
      <c r="B16" s="389" t="s">
        <v>747</v>
      </c>
      <c r="C16" s="390">
        <v>6071</v>
      </c>
      <c r="D16" s="399" t="s">
        <v>747</v>
      </c>
      <c r="E16" s="399" t="s">
        <v>747</v>
      </c>
      <c r="F16" s="400">
        <v>26901</v>
      </c>
      <c r="G16" s="393"/>
      <c r="H16" s="394"/>
      <c r="I16" s="393"/>
      <c r="J16" s="395" t="s">
        <v>747</v>
      </c>
      <c r="K16" s="396" t="s">
        <v>747</v>
      </c>
      <c r="L16" s="374"/>
      <c r="M16" s="401"/>
      <c r="N16" s="397"/>
      <c r="O16" s="397"/>
    </row>
    <row r="17" spans="1:15" ht="13.5" thickBot="1" x14ac:dyDescent="0.25">
      <c r="A17" s="364" t="s">
        <v>756</v>
      </c>
      <c r="B17" s="402" t="s">
        <v>757</v>
      </c>
      <c r="C17" s="403">
        <v>16085</v>
      </c>
      <c r="D17" s="404" t="s">
        <v>747</v>
      </c>
      <c r="E17" s="404" t="s">
        <v>747</v>
      </c>
      <c r="F17" s="405">
        <v>9522</v>
      </c>
      <c r="G17" s="369"/>
      <c r="H17" s="406"/>
      <c r="I17" s="407"/>
      <c r="J17" s="408" t="s">
        <v>747</v>
      </c>
      <c r="K17" s="409" t="s">
        <v>747</v>
      </c>
      <c r="L17" s="374"/>
      <c r="M17" s="410"/>
      <c r="N17" s="411"/>
      <c r="O17" s="411"/>
    </row>
    <row r="18" spans="1:15" ht="13.5" thickBot="1" x14ac:dyDescent="0.25">
      <c r="A18" s="412" t="s">
        <v>758</v>
      </c>
      <c r="B18" s="413"/>
      <c r="C18" s="414">
        <f>C13-C14+C15+C16+C17</f>
        <v>23907</v>
      </c>
      <c r="D18" s="414" t="s">
        <v>747</v>
      </c>
      <c r="E18" s="414" t="s">
        <v>747</v>
      </c>
      <c r="F18" s="415">
        <f>F13-F14+F15+F16+F17</f>
        <v>38214</v>
      </c>
      <c r="G18" s="416"/>
      <c r="H18" s="417"/>
      <c r="I18" s="418"/>
      <c r="J18" s="419" t="s">
        <v>747</v>
      </c>
      <c r="K18" s="420" t="s">
        <v>747</v>
      </c>
      <c r="L18" s="374"/>
      <c r="M18" s="421"/>
      <c r="N18" s="422"/>
      <c r="O18" s="422"/>
    </row>
    <row r="19" spans="1:15" x14ac:dyDescent="0.2">
      <c r="A19" s="364" t="s">
        <v>759</v>
      </c>
      <c r="B19" s="423" t="s">
        <v>760</v>
      </c>
      <c r="C19" s="424">
        <v>1587</v>
      </c>
      <c r="D19" s="391" t="s">
        <v>747</v>
      </c>
      <c r="E19" s="391" t="s">
        <v>747</v>
      </c>
      <c r="F19" s="405">
        <v>1504</v>
      </c>
      <c r="G19" s="369"/>
      <c r="H19" s="425"/>
      <c r="I19" s="426"/>
      <c r="J19" s="408" t="s">
        <v>747</v>
      </c>
      <c r="K19" s="409" t="s">
        <v>747</v>
      </c>
      <c r="L19" s="374"/>
      <c r="M19" s="427"/>
      <c r="N19" s="411"/>
      <c r="O19" s="411"/>
    </row>
    <row r="20" spans="1:15" x14ac:dyDescent="0.2">
      <c r="A20" s="398" t="s">
        <v>761</v>
      </c>
      <c r="B20" s="389" t="s">
        <v>762</v>
      </c>
      <c r="C20" s="428">
        <v>6938</v>
      </c>
      <c r="D20" s="399" t="s">
        <v>747</v>
      </c>
      <c r="E20" s="399" t="s">
        <v>747</v>
      </c>
      <c r="F20" s="400">
        <v>2776</v>
      </c>
      <c r="G20" s="393"/>
      <c r="H20" s="394"/>
      <c r="I20" s="393"/>
      <c r="J20" s="395" t="s">
        <v>747</v>
      </c>
      <c r="K20" s="396" t="s">
        <v>747</v>
      </c>
      <c r="L20" s="374"/>
      <c r="M20" s="401"/>
      <c r="N20" s="397"/>
      <c r="O20" s="397"/>
    </row>
    <row r="21" spans="1:15" x14ac:dyDescent="0.2">
      <c r="A21" s="398" t="s">
        <v>763</v>
      </c>
      <c r="B21" s="389" t="s">
        <v>747</v>
      </c>
      <c r="C21" s="428">
        <v>971</v>
      </c>
      <c r="D21" s="399" t="s">
        <v>747</v>
      </c>
      <c r="E21" s="399" t="s">
        <v>747</v>
      </c>
      <c r="F21" s="400">
        <v>5177</v>
      </c>
      <c r="G21" s="393"/>
      <c r="H21" s="394"/>
      <c r="I21" s="393"/>
      <c r="J21" s="395" t="s">
        <v>747</v>
      </c>
      <c r="K21" s="396" t="s">
        <v>747</v>
      </c>
      <c r="L21" s="374"/>
      <c r="M21" s="401"/>
      <c r="N21" s="397"/>
      <c r="O21" s="397"/>
    </row>
    <row r="22" spans="1:15" x14ac:dyDescent="0.2">
      <c r="A22" s="398" t="s">
        <v>764</v>
      </c>
      <c r="B22" s="389" t="s">
        <v>747</v>
      </c>
      <c r="C22" s="428">
        <v>14233</v>
      </c>
      <c r="D22" s="399" t="s">
        <v>747</v>
      </c>
      <c r="E22" s="399" t="s">
        <v>747</v>
      </c>
      <c r="F22" s="400">
        <v>28695</v>
      </c>
      <c r="G22" s="393"/>
      <c r="H22" s="394"/>
      <c r="I22" s="393"/>
      <c r="J22" s="395" t="s">
        <v>747</v>
      </c>
      <c r="K22" s="396" t="s">
        <v>747</v>
      </c>
      <c r="L22" s="374"/>
      <c r="M22" s="401"/>
      <c r="N22" s="397"/>
      <c r="O22" s="397"/>
    </row>
    <row r="23" spans="1:15" ht="13.5" thickBot="1" x14ac:dyDescent="0.25">
      <c r="A23" s="377" t="s">
        <v>765</v>
      </c>
      <c r="B23" s="429" t="s">
        <v>747</v>
      </c>
      <c r="C23" s="428">
        <v>0</v>
      </c>
      <c r="D23" s="404" t="s">
        <v>747</v>
      </c>
      <c r="E23" s="404" t="s">
        <v>747</v>
      </c>
      <c r="F23" s="430">
        <v>0</v>
      </c>
      <c r="G23" s="407"/>
      <c r="H23" s="406"/>
      <c r="I23" s="407"/>
      <c r="J23" s="431" t="s">
        <v>747</v>
      </c>
      <c r="K23" s="432" t="s">
        <v>747</v>
      </c>
      <c r="L23" s="374"/>
      <c r="M23" s="386"/>
      <c r="N23" s="433"/>
      <c r="O23" s="433"/>
    </row>
    <row r="24" spans="1:15" x14ac:dyDescent="0.2">
      <c r="A24" s="434" t="s">
        <v>766</v>
      </c>
      <c r="B24" s="435" t="s">
        <v>747</v>
      </c>
      <c r="C24" s="436">
        <v>78314</v>
      </c>
      <c r="D24" s="437">
        <v>76506</v>
      </c>
      <c r="E24" s="437">
        <v>78800</v>
      </c>
      <c r="F24" s="438">
        <v>17694</v>
      </c>
      <c r="G24" s="439"/>
      <c r="H24" s="440"/>
      <c r="I24" s="439"/>
      <c r="J24" s="441">
        <f t="shared" ref="J24:J47" si="0">SUM(F24:I24)</f>
        <v>17694</v>
      </c>
      <c r="K24" s="442">
        <f>IF(E24=0,"x",(J24/E24*100))</f>
        <v>22.454314720812182</v>
      </c>
      <c r="L24" s="374"/>
      <c r="M24" s="375"/>
      <c r="N24" s="443"/>
      <c r="O24" s="444"/>
    </row>
    <row r="25" spans="1:15" x14ac:dyDescent="0.2">
      <c r="A25" s="398" t="s">
        <v>767</v>
      </c>
      <c r="B25" s="445" t="s">
        <v>747</v>
      </c>
      <c r="C25" s="390">
        <v>510</v>
      </c>
      <c r="D25" s="446">
        <v>0</v>
      </c>
      <c r="E25" s="446">
        <v>0</v>
      </c>
      <c r="F25" s="447">
        <v>0</v>
      </c>
      <c r="G25" s="393"/>
      <c r="H25" s="394"/>
      <c r="I25" s="393"/>
      <c r="J25" s="395">
        <f t="shared" si="0"/>
        <v>0</v>
      </c>
      <c r="K25" s="448" t="str">
        <f>IF(E25=0,"x",(J25/E25)*100)</f>
        <v>x</v>
      </c>
      <c r="L25" s="374"/>
      <c r="M25" s="401"/>
      <c r="N25" s="449"/>
      <c r="O25" s="450"/>
    </row>
    <row r="26" spans="1:15" ht="13.5" thickBot="1" x14ac:dyDescent="0.25">
      <c r="A26" s="377" t="s">
        <v>768</v>
      </c>
      <c r="B26" s="451">
        <v>672</v>
      </c>
      <c r="C26" s="452">
        <v>12250</v>
      </c>
      <c r="D26" s="453">
        <v>10700</v>
      </c>
      <c r="E26" s="453">
        <v>10700</v>
      </c>
      <c r="F26" s="454">
        <v>2675</v>
      </c>
      <c r="G26" s="455"/>
      <c r="H26" s="456"/>
      <c r="I26" s="457"/>
      <c r="J26" s="458">
        <f t="shared" si="0"/>
        <v>2675</v>
      </c>
      <c r="K26" s="459">
        <f t="shared" ref="K26" si="1">IF(E26=0,"x",(J26/E26*100))</f>
        <v>25</v>
      </c>
      <c r="L26" s="374"/>
      <c r="M26" s="410"/>
      <c r="N26" s="460"/>
      <c r="O26" s="461"/>
    </row>
    <row r="27" spans="1:15" x14ac:dyDescent="0.2">
      <c r="A27" s="388" t="s">
        <v>769</v>
      </c>
      <c r="B27" s="435">
        <v>501</v>
      </c>
      <c r="C27" s="390">
        <v>8875</v>
      </c>
      <c r="D27" s="462">
        <v>8070</v>
      </c>
      <c r="E27" s="462">
        <v>9000</v>
      </c>
      <c r="F27" s="463">
        <v>2329</v>
      </c>
      <c r="G27" s="426"/>
      <c r="H27" s="425"/>
      <c r="I27" s="426"/>
      <c r="J27" s="441">
        <f t="shared" si="0"/>
        <v>2329</v>
      </c>
      <c r="K27" s="464">
        <f t="shared" ref="K27:K47" si="2">IF(E27=0,"x",(J27/E27)*100)</f>
        <v>25.877777777777776</v>
      </c>
      <c r="L27" s="374"/>
      <c r="M27" s="427"/>
      <c r="N27" s="465"/>
      <c r="O27" s="466"/>
    </row>
    <row r="28" spans="1:15" x14ac:dyDescent="0.2">
      <c r="A28" s="398" t="s">
        <v>770</v>
      </c>
      <c r="B28" s="445">
        <v>502</v>
      </c>
      <c r="C28" s="390">
        <v>4181</v>
      </c>
      <c r="D28" s="467">
        <v>3090</v>
      </c>
      <c r="E28" s="467">
        <v>3090</v>
      </c>
      <c r="F28" s="468">
        <v>1495</v>
      </c>
      <c r="G28" s="393"/>
      <c r="H28" s="394"/>
      <c r="I28" s="393"/>
      <c r="J28" s="395">
        <f t="shared" si="0"/>
        <v>1495</v>
      </c>
      <c r="K28" s="448">
        <f t="shared" si="2"/>
        <v>48.381877022653725</v>
      </c>
      <c r="L28" s="374"/>
      <c r="M28" s="401"/>
      <c r="N28" s="449"/>
      <c r="O28" s="450"/>
    </row>
    <row r="29" spans="1:15" x14ac:dyDescent="0.2">
      <c r="A29" s="398" t="s">
        <v>771</v>
      </c>
      <c r="B29" s="445">
        <v>504</v>
      </c>
      <c r="C29" s="390">
        <v>0</v>
      </c>
      <c r="D29" s="467">
        <v>0</v>
      </c>
      <c r="E29" s="467">
        <v>0</v>
      </c>
      <c r="F29" s="468">
        <v>0</v>
      </c>
      <c r="G29" s="393"/>
      <c r="H29" s="394"/>
      <c r="I29" s="393"/>
      <c r="J29" s="395">
        <f t="shared" si="0"/>
        <v>0</v>
      </c>
      <c r="K29" s="448" t="str">
        <f t="shared" si="2"/>
        <v>x</v>
      </c>
      <c r="L29" s="374"/>
      <c r="M29" s="401"/>
      <c r="N29" s="449"/>
      <c r="O29" s="450"/>
    </row>
    <row r="30" spans="1:15" x14ac:dyDescent="0.2">
      <c r="A30" s="398" t="s">
        <v>772</v>
      </c>
      <c r="B30" s="445">
        <v>511</v>
      </c>
      <c r="C30" s="390">
        <v>1224</v>
      </c>
      <c r="D30" s="467">
        <v>1300</v>
      </c>
      <c r="E30" s="467">
        <v>1300</v>
      </c>
      <c r="F30" s="468">
        <v>146</v>
      </c>
      <c r="G30" s="393"/>
      <c r="H30" s="394"/>
      <c r="I30" s="393"/>
      <c r="J30" s="395">
        <f t="shared" si="0"/>
        <v>146</v>
      </c>
      <c r="K30" s="448">
        <f t="shared" si="2"/>
        <v>11.23076923076923</v>
      </c>
      <c r="L30" s="374"/>
      <c r="M30" s="401"/>
      <c r="N30" s="449"/>
      <c r="O30" s="450"/>
    </row>
    <row r="31" spans="1:15" x14ac:dyDescent="0.2">
      <c r="A31" s="398" t="s">
        <v>773</v>
      </c>
      <c r="B31" s="445">
        <v>518</v>
      </c>
      <c r="C31" s="390">
        <v>5179</v>
      </c>
      <c r="D31" s="467">
        <v>5210</v>
      </c>
      <c r="E31" s="467">
        <v>5410</v>
      </c>
      <c r="F31" s="468">
        <v>1218</v>
      </c>
      <c r="G31" s="393"/>
      <c r="H31" s="394"/>
      <c r="I31" s="393"/>
      <c r="J31" s="395">
        <f t="shared" si="0"/>
        <v>1218</v>
      </c>
      <c r="K31" s="448">
        <f t="shared" si="2"/>
        <v>22.513863216266174</v>
      </c>
      <c r="L31" s="374"/>
      <c r="M31" s="401"/>
      <c r="N31" s="449"/>
      <c r="O31" s="450"/>
    </row>
    <row r="32" spans="1:15" x14ac:dyDescent="0.2">
      <c r="A32" s="398" t="s">
        <v>774</v>
      </c>
      <c r="B32" s="445">
        <v>521</v>
      </c>
      <c r="C32" s="390">
        <v>48965</v>
      </c>
      <c r="D32" s="467">
        <v>48150</v>
      </c>
      <c r="E32" s="467">
        <v>49150</v>
      </c>
      <c r="F32" s="468">
        <v>11040</v>
      </c>
      <c r="G32" s="393"/>
      <c r="H32" s="394"/>
      <c r="I32" s="393"/>
      <c r="J32" s="395">
        <f t="shared" si="0"/>
        <v>11040</v>
      </c>
      <c r="K32" s="448">
        <f t="shared" si="2"/>
        <v>22.461851475076298</v>
      </c>
      <c r="L32" s="374"/>
      <c r="M32" s="401"/>
      <c r="N32" s="449"/>
      <c r="O32" s="450"/>
    </row>
    <row r="33" spans="1:15" x14ac:dyDescent="0.2">
      <c r="A33" s="398" t="s">
        <v>775</v>
      </c>
      <c r="B33" s="445" t="s">
        <v>776</v>
      </c>
      <c r="C33" s="390">
        <v>18263</v>
      </c>
      <c r="D33" s="467">
        <v>17553</v>
      </c>
      <c r="E33" s="467">
        <v>17917</v>
      </c>
      <c r="F33" s="468">
        <v>4076</v>
      </c>
      <c r="G33" s="393"/>
      <c r="H33" s="394"/>
      <c r="I33" s="393"/>
      <c r="J33" s="395">
        <f t="shared" si="0"/>
        <v>4076</v>
      </c>
      <c r="K33" s="448">
        <f t="shared" si="2"/>
        <v>22.749344198247474</v>
      </c>
      <c r="L33" s="374"/>
      <c r="M33" s="401"/>
      <c r="N33" s="449"/>
      <c r="O33" s="450"/>
    </row>
    <row r="34" spans="1:15" x14ac:dyDescent="0.2">
      <c r="A34" s="398" t="s">
        <v>777</v>
      </c>
      <c r="B34" s="445">
        <v>557</v>
      </c>
      <c r="C34" s="390">
        <v>1</v>
      </c>
      <c r="D34" s="467">
        <v>0</v>
      </c>
      <c r="E34" s="467">
        <v>0</v>
      </c>
      <c r="F34" s="468">
        <v>0</v>
      </c>
      <c r="G34" s="393"/>
      <c r="H34" s="394"/>
      <c r="I34" s="393"/>
      <c r="J34" s="395">
        <f t="shared" si="0"/>
        <v>0</v>
      </c>
      <c r="K34" s="448" t="str">
        <f t="shared" si="2"/>
        <v>x</v>
      </c>
      <c r="L34" s="374"/>
      <c r="M34" s="401"/>
      <c r="N34" s="449"/>
      <c r="O34" s="450"/>
    </row>
    <row r="35" spans="1:15" x14ac:dyDescent="0.2">
      <c r="A35" s="398" t="s">
        <v>778</v>
      </c>
      <c r="B35" s="445">
        <v>551</v>
      </c>
      <c r="C35" s="390">
        <v>375</v>
      </c>
      <c r="D35" s="467">
        <v>286</v>
      </c>
      <c r="E35" s="467">
        <v>304</v>
      </c>
      <c r="F35" s="468">
        <v>82</v>
      </c>
      <c r="G35" s="393"/>
      <c r="H35" s="394"/>
      <c r="I35" s="393"/>
      <c r="J35" s="395">
        <f t="shared" si="0"/>
        <v>82</v>
      </c>
      <c r="K35" s="448">
        <f t="shared" si="2"/>
        <v>26.973684210526315</v>
      </c>
      <c r="L35" s="374"/>
      <c r="M35" s="401"/>
      <c r="N35" s="449"/>
      <c r="O35" s="450"/>
    </row>
    <row r="36" spans="1:15" ht="13.5" thickBot="1" x14ac:dyDescent="0.25">
      <c r="A36" s="364" t="s">
        <v>779</v>
      </c>
      <c r="B36" s="469" t="s">
        <v>780</v>
      </c>
      <c r="C36" s="470">
        <v>958</v>
      </c>
      <c r="D36" s="471">
        <v>1647</v>
      </c>
      <c r="E36" s="471">
        <v>1629</v>
      </c>
      <c r="F36" s="472">
        <v>29</v>
      </c>
      <c r="G36" s="369"/>
      <c r="H36" s="406"/>
      <c r="I36" s="393"/>
      <c r="J36" s="458">
        <f t="shared" si="0"/>
        <v>29</v>
      </c>
      <c r="K36" s="459">
        <f t="shared" si="2"/>
        <v>1.780233271945979</v>
      </c>
      <c r="L36" s="374"/>
      <c r="M36" s="386"/>
      <c r="N36" s="473"/>
      <c r="O36" s="474"/>
    </row>
    <row r="37" spans="1:15" ht="13.5" thickBot="1" x14ac:dyDescent="0.25">
      <c r="A37" s="412" t="s">
        <v>781</v>
      </c>
      <c r="B37" s="475"/>
      <c r="C37" s="419">
        <f t="shared" ref="C37:I37" si="3">SUM(C27:C36)</f>
        <v>88021</v>
      </c>
      <c r="D37" s="419">
        <f t="shared" si="3"/>
        <v>85306</v>
      </c>
      <c r="E37" s="419">
        <f t="shared" si="3"/>
        <v>87800</v>
      </c>
      <c r="F37" s="420">
        <f t="shared" si="3"/>
        <v>20415</v>
      </c>
      <c r="G37" s="476">
        <f t="shared" si="3"/>
        <v>0</v>
      </c>
      <c r="H37" s="415">
        <f t="shared" si="3"/>
        <v>0</v>
      </c>
      <c r="I37" s="476">
        <f t="shared" si="3"/>
        <v>0</v>
      </c>
      <c r="J37" s="419">
        <f t="shared" si="0"/>
        <v>20415</v>
      </c>
      <c r="K37" s="477">
        <f t="shared" si="2"/>
        <v>23.251708428246012</v>
      </c>
      <c r="L37" s="374"/>
      <c r="M37" s="478">
        <f>SUM(M27:M36)</f>
        <v>0</v>
      </c>
      <c r="N37" s="479">
        <f>SUM(N27:N36)</f>
        <v>0</v>
      </c>
      <c r="O37" s="478">
        <f>SUM(O27:O36)</f>
        <v>0</v>
      </c>
    </row>
    <row r="38" spans="1:15" x14ac:dyDescent="0.2">
      <c r="A38" s="388" t="s">
        <v>782</v>
      </c>
      <c r="B38" s="435">
        <v>601</v>
      </c>
      <c r="C38" s="480">
        <v>0</v>
      </c>
      <c r="D38" s="462">
        <v>0</v>
      </c>
      <c r="E38" s="462">
        <v>0</v>
      </c>
      <c r="F38" s="481">
        <v>0</v>
      </c>
      <c r="G38" s="426"/>
      <c r="H38" s="425"/>
      <c r="I38" s="393"/>
      <c r="J38" s="441">
        <f t="shared" si="0"/>
        <v>0</v>
      </c>
      <c r="K38" s="442" t="str">
        <f t="shared" si="2"/>
        <v>x</v>
      </c>
      <c r="L38" s="374"/>
      <c r="M38" s="427"/>
      <c r="N38" s="465"/>
      <c r="O38" s="466"/>
    </row>
    <row r="39" spans="1:15" x14ac:dyDescent="0.2">
      <c r="A39" s="398" t="s">
        <v>783</v>
      </c>
      <c r="B39" s="445">
        <v>602</v>
      </c>
      <c r="C39" s="390">
        <v>8225</v>
      </c>
      <c r="D39" s="467">
        <v>7750</v>
      </c>
      <c r="E39" s="467">
        <v>7750</v>
      </c>
      <c r="F39" s="468">
        <v>2110</v>
      </c>
      <c r="G39" s="393"/>
      <c r="H39" s="394"/>
      <c r="I39" s="393"/>
      <c r="J39" s="395">
        <f t="shared" si="0"/>
        <v>2110</v>
      </c>
      <c r="K39" s="448">
        <f t="shared" si="2"/>
        <v>27.225806451612904</v>
      </c>
      <c r="L39" s="374"/>
      <c r="M39" s="401"/>
      <c r="N39" s="449"/>
      <c r="O39" s="450"/>
    </row>
    <row r="40" spans="1:15" x14ac:dyDescent="0.2">
      <c r="A40" s="398" t="s">
        <v>784</v>
      </c>
      <c r="B40" s="445">
        <v>604</v>
      </c>
      <c r="C40" s="390">
        <v>0</v>
      </c>
      <c r="D40" s="467">
        <v>0</v>
      </c>
      <c r="E40" s="467">
        <v>0</v>
      </c>
      <c r="F40" s="468">
        <v>0</v>
      </c>
      <c r="G40" s="393"/>
      <c r="H40" s="394"/>
      <c r="I40" s="393"/>
      <c r="J40" s="395">
        <f t="shared" si="0"/>
        <v>0</v>
      </c>
      <c r="K40" s="448" t="str">
        <f t="shared" si="2"/>
        <v>x</v>
      </c>
      <c r="L40" s="374"/>
      <c r="M40" s="401"/>
      <c r="N40" s="449"/>
      <c r="O40" s="450"/>
    </row>
    <row r="41" spans="1:15" x14ac:dyDescent="0.2">
      <c r="A41" s="398" t="s">
        <v>785</v>
      </c>
      <c r="B41" s="445" t="s">
        <v>786</v>
      </c>
      <c r="C41" s="390">
        <v>78314</v>
      </c>
      <c r="D41" s="467">
        <v>76506</v>
      </c>
      <c r="E41" s="467">
        <v>78800</v>
      </c>
      <c r="F41" s="468">
        <v>17694</v>
      </c>
      <c r="G41" s="393"/>
      <c r="H41" s="394"/>
      <c r="I41" s="393"/>
      <c r="J41" s="395">
        <f t="shared" si="0"/>
        <v>17694</v>
      </c>
      <c r="K41" s="448">
        <f t="shared" si="2"/>
        <v>22.454314720812182</v>
      </c>
      <c r="L41" s="374"/>
      <c r="M41" s="401"/>
      <c r="N41" s="449"/>
      <c r="O41" s="450"/>
    </row>
    <row r="42" spans="1:15" ht="13.5" thickBot="1" x14ac:dyDescent="0.25">
      <c r="A42" s="364" t="s">
        <v>787</v>
      </c>
      <c r="B42" s="469" t="s">
        <v>788</v>
      </c>
      <c r="C42" s="403">
        <v>1660</v>
      </c>
      <c r="D42" s="471">
        <v>1050</v>
      </c>
      <c r="E42" s="471">
        <v>1250</v>
      </c>
      <c r="F42" s="472">
        <v>495</v>
      </c>
      <c r="G42" s="369"/>
      <c r="H42" s="406"/>
      <c r="I42" s="393"/>
      <c r="J42" s="458">
        <f t="shared" si="0"/>
        <v>495</v>
      </c>
      <c r="K42" s="459">
        <f t="shared" si="2"/>
        <v>39.6</v>
      </c>
      <c r="L42" s="374"/>
      <c r="M42" s="386"/>
      <c r="N42" s="473"/>
      <c r="O42" s="474"/>
    </row>
    <row r="43" spans="1:15" ht="13.5" thickBot="1" x14ac:dyDescent="0.25">
      <c r="A43" s="412" t="s">
        <v>789</v>
      </c>
      <c r="B43" s="475" t="s">
        <v>747</v>
      </c>
      <c r="C43" s="419">
        <f t="shared" ref="C43:I43" si="4">SUM(C38:C42)</f>
        <v>88199</v>
      </c>
      <c r="D43" s="419">
        <f t="shared" si="4"/>
        <v>85306</v>
      </c>
      <c r="E43" s="419">
        <f t="shared" si="4"/>
        <v>87800</v>
      </c>
      <c r="F43" s="420">
        <f t="shared" si="4"/>
        <v>20299</v>
      </c>
      <c r="G43" s="476">
        <f t="shared" si="4"/>
        <v>0</v>
      </c>
      <c r="H43" s="415">
        <f t="shared" si="4"/>
        <v>0</v>
      </c>
      <c r="I43" s="482">
        <f t="shared" si="4"/>
        <v>0</v>
      </c>
      <c r="J43" s="419">
        <f t="shared" si="0"/>
        <v>20299</v>
      </c>
      <c r="K43" s="464">
        <f t="shared" si="2"/>
        <v>23.119589977220954</v>
      </c>
      <c r="L43" s="374"/>
      <c r="M43" s="478">
        <f>SUM(M38:M42)</f>
        <v>0</v>
      </c>
      <c r="N43" s="479">
        <f>SUM(N38:N42)</f>
        <v>0</v>
      </c>
      <c r="O43" s="478">
        <f>SUM(O38:O42)</f>
        <v>0</v>
      </c>
    </row>
    <row r="44" spans="1:15" ht="13.5" thickBot="1" x14ac:dyDescent="0.25">
      <c r="A44" s="364"/>
      <c r="B44" s="483"/>
      <c r="C44" s="403"/>
      <c r="D44" s="484"/>
      <c r="E44" s="484"/>
      <c r="F44" s="485"/>
      <c r="G44" s="424"/>
      <c r="H44" s="486"/>
      <c r="I44" s="424"/>
      <c r="J44" s="487"/>
      <c r="K44" s="488"/>
      <c r="L44" s="374"/>
      <c r="M44" s="489"/>
      <c r="N44" s="490"/>
      <c r="O44" s="490"/>
    </row>
    <row r="45" spans="1:15" ht="13.5" thickBot="1" x14ac:dyDescent="0.25">
      <c r="A45" s="491" t="s">
        <v>790</v>
      </c>
      <c r="B45" s="475" t="s">
        <v>747</v>
      </c>
      <c r="C45" s="420">
        <f t="shared" ref="C45:I45" si="5">C43-C41</f>
        <v>9885</v>
      </c>
      <c r="D45" s="419">
        <f t="shared" si="5"/>
        <v>8800</v>
      </c>
      <c r="E45" s="419">
        <f t="shared" si="5"/>
        <v>9000</v>
      </c>
      <c r="F45" s="420">
        <f t="shared" si="5"/>
        <v>2605</v>
      </c>
      <c r="G45" s="492">
        <f t="shared" si="5"/>
        <v>0</v>
      </c>
      <c r="H45" s="420">
        <f t="shared" si="5"/>
        <v>0</v>
      </c>
      <c r="I45" s="492">
        <f t="shared" si="5"/>
        <v>0</v>
      </c>
      <c r="J45" s="441">
        <f t="shared" si="0"/>
        <v>2605</v>
      </c>
      <c r="K45" s="442">
        <f t="shared" si="2"/>
        <v>28.944444444444446</v>
      </c>
      <c r="L45" s="374"/>
      <c r="M45" s="493">
        <f>M43-M41</f>
        <v>0</v>
      </c>
      <c r="N45" s="494">
        <f>N43-N41</f>
        <v>0</v>
      </c>
      <c r="O45" s="493">
        <f>O43-O41</f>
        <v>0</v>
      </c>
    </row>
    <row r="46" spans="1:15" ht="13.5" thickBot="1" x14ac:dyDescent="0.25">
      <c r="A46" s="412" t="s">
        <v>791</v>
      </c>
      <c r="B46" s="475" t="s">
        <v>747</v>
      </c>
      <c r="C46" s="420">
        <f t="shared" ref="C46:I46" si="6">C43-C37</f>
        <v>178</v>
      </c>
      <c r="D46" s="419">
        <f t="shared" si="6"/>
        <v>0</v>
      </c>
      <c r="E46" s="419">
        <f t="shared" si="6"/>
        <v>0</v>
      </c>
      <c r="F46" s="420">
        <f t="shared" si="6"/>
        <v>-116</v>
      </c>
      <c r="G46" s="492">
        <f t="shared" si="6"/>
        <v>0</v>
      </c>
      <c r="H46" s="420">
        <f t="shared" si="6"/>
        <v>0</v>
      </c>
      <c r="I46" s="492">
        <f t="shared" si="6"/>
        <v>0</v>
      </c>
      <c r="J46" s="441">
        <f t="shared" si="0"/>
        <v>-116</v>
      </c>
      <c r="K46" s="442" t="str">
        <f t="shared" si="2"/>
        <v>x</v>
      </c>
      <c r="L46" s="374"/>
      <c r="M46" s="493">
        <f>M43-M37</f>
        <v>0</v>
      </c>
      <c r="N46" s="494">
        <f>N43-N37</f>
        <v>0</v>
      </c>
      <c r="O46" s="493">
        <f>O43-O37</f>
        <v>0</v>
      </c>
    </row>
    <row r="47" spans="1:15" ht="13.5" thickBot="1" x14ac:dyDescent="0.25">
      <c r="A47" s="495" t="s">
        <v>792</v>
      </c>
      <c r="B47" s="496" t="s">
        <v>747</v>
      </c>
      <c r="C47" s="420">
        <f t="shared" ref="C47:I47" si="7">C46-C41</f>
        <v>-78136</v>
      </c>
      <c r="D47" s="419">
        <f t="shared" si="7"/>
        <v>-76506</v>
      </c>
      <c r="E47" s="419">
        <f t="shared" si="7"/>
        <v>-78800</v>
      </c>
      <c r="F47" s="420">
        <f t="shared" si="7"/>
        <v>-17810</v>
      </c>
      <c r="G47" s="492">
        <f t="shared" si="7"/>
        <v>0</v>
      </c>
      <c r="H47" s="420">
        <f t="shared" si="7"/>
        <v>0</v>
      </c>
      <c r="I47" s="492">
        <f t="shared" si="7"/>
        <v>0</v>
      </c>
      <c r="J47" s="419">
        <f t="shared" si="0"/>
        <v>-17810</v>
      </c>
      <c r="K47" s="442">
        <f t="shared" si="2"/>
        <v>22.601522842639593</v>
      </c>
      <c r="L47" s="374"/>
      <c r="M47" s="493">
        <f>M46-M41</f>
        <v>0</v>
      </c>
      <c r="N47" s="494">
        <f>N46-N41</f>
        <v>0</v>
      </c>
      <c r="O47" s="493">
        <f>O46-O41</f>
        <v>0</v>
      </c>
    </row>
    <row r="50" spans="1:11" ht="14.25" x14ac:dyDescent="0.2">
      <c r="A50" s="497" t="s">
        <v>793</v>
      </c>
    </row>
    <row r="51" spans="1:11" ht="14.25" x14ac:dyDescent="0.2">
      <c r="A51" s="498" t="s">
        <v>794</v>
      </c>
    </row>
    <row r="52" spans="1:11" ht="14.25" x14ac:dyDescent="0.2">
      <c r="A52" s="499" t="s">
        <v>795</v>
      </c>
    </row>
    <row r="53" spans="1:11" s="501" customFormat="1" ht="14.25" x14ac:dyDescent="0.2">
      <c r="A53" s="499" t="s">
        <v>796</v>
      </c>
      <c r="B53" s="500"/>
      <c r="E53" s="502"/>
      <c r="F53" s="502"/>
      <c r="G53" s="502"/>
      <c r="H53" s="502"/>
      <c r="I53" s="502"/>
      <c r="J53" s="502"/>
    </row>
    <row r="55" spans="1:11" x14ac:dyDescent="0.2">
      <c r="A55" s="335" t="s">
        <v>842</v>
      </c>
      <c r="B55" s="336"/>
      <c r="C55" s="337"/>
      <c r="E55" s="335"/>
      <c r="K55" s="338"/>
    </row>
    <row r="56" spans="1:11" x14ac:dyDescent="0.2">
      <c r="A56" s="336" t="s">
        <v>843</v>
      </c>
    </row>
    <row r="59" spans="1:11" x14ac:dyDescent="0.2">
      <c r="A59" s="336" t="s">
        <v>844</v>
      </c>
    </row>
    <row r="61" spans="1:11" x14ac:dyDescent="0.2">
      <c r="A61" s="336" t="s">
        <v>845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7"/>
  <sheetViews>
    <sheetView zoomScale="91" zoomScaleNormal="91" workbookViewId="0">
      <selection activeCell="V1" sqref="V1"/>
    </sheetView>
  </sheetViews>
  <sheetFormatPr defaultColWidth="9.140625" defaultRowHeight="15" x14ac:dyDescent="0.2"/>
  <cols>
    <col min="1" max="1" width="10.28515625" style="61" customWidth="1"/>
    <col min="2" max="2" width="8.28515625" style="61" customWidth="1"/>
    <col min="3" max="3" width="7.140625" style="61" customWidth="1"/>
    <col min="4" max="4" width="70.42578125" style="61" customWidth="1"/>
    <col min="5" max="5" width="13.28515625" style="186" customWidth="1"/>
    <col min="6" max="6" width="14.140625" style="186" customWidth="1"/>
    <col min="7" max="7" width="13.7109375" style="200" customWidth="1"/>
    <col min="8" max="8" width="8.5703125" style="1" customWidth="1"/>
    <col min="9" max="16384" width="9.140625" style="1"/>
  </cols>
  <sheetData>
    <row r="1" spans="1:8" ht="21.75" customHeight="1" x14ac:dyDescent="0.25">
      <c r="A1" s="602" t="s">
        <v>89</v>
      </c>
      <c r="B1" s="603"/>
      <c r="C1" s="603"/>
      <c r="D1" s="49"/>
      <c r="E1" s="185"/>
      <c r="F1" s="185"/>
    </row>
    <row r="2" spans="1:8" ht="0.75" customHeight="1" x14ac:dyDescent="0.25">
      <c r="A2" s="48"/>
      <c r="B2" s="46"/>
      <c r="C2" s="48"/>
      <c r="D2" s="8"/>
    </row>
    <row r="3" spans="1:8" s="46" customFormat="1" ht="24" customHeight="1" x14ac:dyDescent="0.3">
      <c r="A3" s="607" t="s">
        <v>676</v>
      </c>
      <c r="B3" s="607"/>
      <c r="C3" s="607"/>
      <c r="D3" s="603"/>
      <c r="E3" s="187"/>
      <c r="F3" s="187"/>
      <c r="G3" s="201"/>
    </row>
    <row r="4" spans="1:8" s="46" customFormat="1" ht="15" customHeight="1" thickBot="1" x14ac:dyDescent="0.35">
      <c r="A4" s="47"/>
      <c r="B4" s="47"/>
      <c r="C4" s="47"/>
      <c r="D4" s="47"/>
      <c r="E4" s="188"/>
      <c r="F4" s="188"/>
      <c r="G4" s="201"/>
    </row>
    <row r="5" spans="1:8" s="46" customFormat="1" ht="15" customHeight="1" x14ac:dyDescent="0.25">
      <c r="A5" s="22" t="s">
        <v>14</v>
      </c>
      <c r="B5" s="22" t="s">
        <v>403</v>
      </c>
      <c r="C5" s="22" t="s">
        <v>404</v>
      </c>
      <c r="D5" s="21" t="s">
        <v>12</v>
      </c>
      <c r="E5" s="20" t="s">
        <v>11</v>
      </c>
      <c r="F5" s="20" t="s">
        <v>11</v>
      </c>
      <c r="G5" s="20" t="s">
        <v>0</v>
      </c>
      <c r="H5" s="113" t="s">
        <v>348</v>
      </c>
    </row>
    <row r="6" spans="1:8" s="46" customFormat="1" ht="15" customHeight="1" thickBot="1" x14ac:dyDescent="0.3">
      <c r="A6" s="19"/>
      <c r="B6" s="19"/>
      <c r="C6" s="19"/>
      <c r="D6" s="18"/>
      <c r="E6" s="189" t="s">
        <v>10</v>
      </c>
      <c r="F6" s="189" t="s">
        <v>9</v>
      </c>
      <c r="G6" s="216" t="s">
        <v>677</v>
      </c>
      <c r="H6" s="120" t="s">
        <v>349</v>
      </c>
    </row>
    <row r="7" spans="1:8" s="46" customFormat="1" ht="17.850000000000001" customHeight="1" thickTop="1" x14ac:dyDescent="0.3">
      <c r="A7" s="90">
        <v>10</v>
      </c>
      <c r="B7" s="91"/>
      <c r="C7" s="91"/>
      <c r="D7" s="90" t="s">
        <v>345</v>
      </c>
      <c r="E7" s="212"/>
      <c r="F7" s="179"/>
      <c r="G7" s="206"/>
      <c r="H7" s="125"/>
    </row>
    <row r="8" spans="1:8" s="46" customFormat="1" ht="14.25" customHeight="1" x14ac:dyDescent="0.3">
      <c r="A8" s="43"/>
      <c r="B8" s="116"/>
      <c r="C8" s="248"/>
      <c r="D8" s="248"/>
      <c r="E8" s="213"/>
      <c r="F8" s="190"/>
      <c r="G8" s="202"/>
      <c r="H8" s="115"/>
    </row>
    <row r="9" spans="1:8" s="46" customFormat="1" ht="15.6" hidden="1" customHeight="1" x14ac:dyDescent="0.2">
      <c r="A9" s="43">
        <v>90002</v>
      </c>
      <c r="B9" s="39"/>
      <c r="C9" s="45">
        <v>4113</v>
      </c>
      <c r="D9" s="11" t="s">
        <v>638</v>
      </c>
      <c r="E9" s="53">
        <v>0</v>
      </c>
      <c r="F9" s="276">
        <v>0</v>
      </c>
      <c r="G9" s="271"/>
      <c r="H9" s="270" t="e">
        <f>(#REF!/F10)*100</f>
        <v>#REF!</v>
      </c>
    </row>
    <row r="10" spans="1:8" s="46" customFormat="1" ht="15" hidden="1" customHeight="1" x14ac:dyDescent="0.2">
      <c r="A10" s="43">
        <v>13013</v>
      </c>
      <c r="B10" s="39"/>
      <c r="C10" s="45">
        <v>4116</v>
      </c>
      <c r="D10" s="11" t="s">
        <v>615</v>
      </c>
      <c r="E10" s="53">
        <v>0</v>
      </c>
      <c r="F10" s="181">
        <v>0</v>
      </c>
      <c r="G10" s="112"/>
      <c r="H10" s="111" t="e">
        <f>(#REF!/#REF!)*100</f>
        <v>#REF!</v>
      </c>
    </row>
    <row r="11" spans="1:8" s="46" customFormat="1" ht="18.600000000000001" customHeight="1" x14ac:dyDescent="0.2">
      <c r="A11" s="43">
        <v>13101</v>
      </c>
      <c r="B11" s="39"/>
      <c r="C11" s="45">
        <v>4116</v>
      </c>
      <c r="D11" s="11" t="s">
        <v>487</v>
      </c>
      <c r="E11" s="53">
        <v>0</v>
      </c>
      <c r="F11" s="276">
        <v>32</v>
      </c>
      <c r="G11" s="112">
        <v>32</v>
      </c>
      <c r="H11" s="111">
        <f>(G11/F11)*100</f>
        <v>100</v>
      </c>
    </row>
    <row r="12" spans="1:8" s="46" customFormat="1" ht="15" customHeight="1" x14ac:dyDescent="0.2">
      <c r="A12" s="43">
        <v>13021</v>
      </c>
      <c r="B12" s="39"/>
      <c r="C12" s="45">
        <v>4116</v>
      </c>
      <c r="D12" s="11" t="s">
        <v>639</v>
      </c>
      <c r="E12" s="53">
        <v>5058</v>
      </c>
      <c r="F12" s="276">
        <v>6094</v>
      </c>
      <c r="G12" s="112">
        <v>1035.3</v>
      </c>
      <c r="H12" s="270">
        <f t="shared" ref="H12:H46" si="0">(G12/F12)*100</f>
        <v>16.98884148342632</v>
      </c>
    </row>
    <row r="13" spans="1:8" s="46" customFormat="1" ht="18.600000000000001" hidden="1" customHeight="1" x14ac:dyDescent="0.2">
      <c r="A13" s="43">
        <v>15011</v>
      </c>
      <c r="B13" s="39"/>
      <c r="C13" s="45">
        <v>4116</v>
      </c>
      <c r="D13" s="11" t="s">
        <v>523</v>
      </c>
      <c r="E13" s="53"/>
      <c r="F13" s="276">
        <v>0</v>
      </c>
      <c r="G13" s="112"/>
      <c r="H13" s="270" t="e">
        <f t="shared" si="0"/>
        <v>#DIV/0!</v>
      </c>
    </row>
    <row r="14" spans="1:8" s="46" customFormat="1" ht="18.600000000000001" hidden="1" customHeight="1" x14ac:dyDescent="0.2">
      <c r="A14" s="43">
        <v>15011</v>
      </c>
      <c r="B14" s="39"/>
      <c r="C14" s="45">
        <v>4116</v>
      </c>
      <c r="D14" s="11" t="s">
        <v>516</v>
      </c>
      <c r="E14" s="53"/>
      <c r="F14" s="276">
        <v>0</v>
      </c>
      <c r="G14" s="112"/>
      <c r="H14" s="270" t="e">
        <f t="shared" si="0"/>
        <v>#DIV/0!</v>
      </c>
    </row>
    <row r="15" spans="1:8" s="46" customFormat="1" ht="18.600000000000001" hidden="1" customHeight="1" x14ac:dyDescent="0.2">
      <c r="A15" s="43">
        <v>15011</v>
      </c>
      <c r="B15" s="39"/>
      <c r="C15" s="45">
        <v>4116</v>
      </c>
      <c r="D15" s="11" t="s">
        <v>546</v>
      </c>
      <c r="E15" s="53"/>
      <c r="F15" s="276">
        <v>0</v>
      </c>
      <c r="G15" s="112"/>
      <c r="H15" s="270" t="e">
        <f t="shared" si="0"/>
        <v>#DIV/0!</v>
      </c>
    </row>
    <row r="16" spans="1:8" s="46" customFormat="1" ht="18.600000000000001" hidden="1" customHeight="1" x14ac:dyDescent="0.2">
      <c r="A16" s="43"/>
      <c r="B16" s="39"/>
      <c r="C16" s="45"/>
      <c r="D16" s="11"/>
      <c r="E16" s="53"/>
      <c r="F16" s="276">
        <v>0</v>
      </c>
      <c r="G16" s="112"/>
      <c r="H16" s="270" t="e">
        <f t="shared" si="0"/>
        <v>#DIV/0!</v>
      </c>
    </row>
    <row r="17" spans="1:8" s="46" customFormat="1" ht="15" hidden="1" customHeight="1" x14ac:dyDescent="0.2">
      <c r="A17" s="43">
        <v>15011</v>
      </c>
      <c r="B17" s="39"/>
      <c r="C17" s="45">
        <v>4116</v>
      </c>
      <c r="D17" s="11" t="s">
        <v>581</v>
      </c>
      <c r="E17" s="53"/>
      <c r="F17" s="276">
        <v>0</v>
      </c>
      <c r="G17" s="271"/>
      <c r="H17" s="270" t="e">
        <f t="shared" si="0"/>
        <v>#DIV/0!</v>
      </c>
    </row>
    <row r="18" spans="1:8" s="46" customFormat="1" ht="18.600000000000001" hidden="1" customHeight="1" x14ac:dyDescent="0.2">
      <c r="A18" s="43">
        <v>221</v>
      </c>
      <c r="B18" s="39"/>
      <c r="C18" s="45">
        <v>4122</v>
      </c>
      <c r="D18" s="11" t="s">
        <v>529</v>
      </c>
      <c r="E18" s="53">
        <v>0</v>
      </c>
      <c r="F18" s="276">
        <v>0</v>
      </c>
      <c r="G18" s="271"/>
      <c r="H18" s="270" t="e">
        <f t="shared" si="0"/>
        <v>#DIV/0!</v>
      </c>
    </row>
    <row r="19" spans="1:8" s="2" customFormat="1" ht="18.600000000000001" hidden="1" customHeight="1" x14ac:dyDescent="0.2">
      <c r="A19" s="43">
        <v>90992</v>
      </c>
      <c r="B19" s="250"/>
      <c r="C19" s="45">
        <v>4213</v>
      </c>
      <c r="D19" s="31" t="s">
        <v>557</v>
      </c>
      <c r="E19" s="53"/>
      <c r="F19" s="276">
        <v>0</v>
      </c>
      <c r="G19" s="234"/>
      <c r="H19" s="270" t="e">
        <f t="shared" si="0"/>
        <v>#DIV/0!</v>
      </c>
    </row>
    <row r="20" spans="1:8" s="46" customFormat="1" ht="18.600000000000001" hidden="1" customHeight="1" x14ac:dyDescent="0.2">
      <c r="A20" s="43">
        <v>22504</v>
      </c>
      <c r="B20" s="39"/>
      <c r="C20" s="45">
        <v>4216</v>
      </c>
      <c r="D20" s="11" t="s">
        <v>652</v>
      </c>
      <c r="E20" s="53">
        <v>0</v>
      </c>
      <c r="F20" s="276">
        <v>0</v>
      </c>
      <c r="G20" s="277"/>
      <c r="H20" s="270" t="e">
        <f t="shared" si="0"/>
        <v>#DIV/0!</v>
      </c>
    </row>
    <row r="21" spans="1:8" s="46" customFormat="1" ht="18.600000000000001" hidden="1" customHeight="1" x14ac:dyDescent="0.2">
      <c r="A21" s="43">
        <v>15974</v>
      </c>
      <c r="B21" s="39"/>
      <c r="C21" s="45">
        <v>4216</v>
      </c>
      <c r="D21" s="11" t="s">
        <v>524</v>
      </c>
      <c r="E21" s="53"/>
      <c r="F21" s="276">
        <v>0</v>
      </c>
      <c r="G21" s="112"/>
      <c r="H21" s="270" t="e">
        <f t="shared" si="0"/>
        <v>#DIV/0!</v>
      </c>
    </row>
    <row r="22" spans="1:8" s="46" customFormat="1" ht="18.600000000000001" hidden="1" customHeight="1" x14ac:dyDescent="0.2">
      <c r="A22" s="43">
        <v>15974</v>
      </c>
      <c r="B22" s="39"/>
      <c r="C22" s="45">
        <v>4216</v>
      </c>
      <c r="D22" s="11" t="s">
        <v>546</v>
      </c>
      <c r="E22" s="53"/>
      <c r="F22" s="276">
        <v>0</v>
      </c>
      <c r="G22" s="112"/>
      <c r="H22" s="270" t="e">
        <f t="shared" si="0"/>
        <v>#DIV/0!</v>
      </c>
    </row>
    <row r="23" spans="1:8" s="46" customFormat="1" ht="18.600000000000001" hidden="1" customHeight="1" x14ac:dyDescent="0.2">
      <c r="A23" s="43">
        <v>22500</v>
      </c>
      <c r="B23" s="39"/>
      <c r="C23" s="45">
        <v>4216</v>
      </c>
      <c r="D23" s="11" t="s">
        <v>517</v>
      </c>
      <c r="E23" s="53"/>
      <c r="F23" s="276">
        <v>0</v>
      </c>
      <c r="G23" s="112"/>
      <c r="H23" s="270" t="e">
        <f t="shared" si="0"/>
        <v>#DIV/0!</v>
      </c>
    </row>
    <row r="24" spans="1:8" s="46" customFormat="1" ht="15" hidden="1" customHeight="1" x14ac:dyDescent="0.2">
      <c r="A24" s="43"/>
      <c r="B24" s="39">
        <v>1032</v>
      </c>
      <c r="C24" s="45">
        <v>2111</v>
      </c>
      <c r="D24" s="11" t="s">
        <v>472</v>
      </c>
      <c r="E24" s="53">
        <v>0</v>
      </c>
      <c r="F24" s="276">
        <v>0</v>
      </c>
      <c r="G24" s="112"/>
      <c r="H24" s="270" t="e">
        <f t="shared" si="0"/>
        <v>#DIV/0!</v>
      </c>
    </row>
    <row r="25" spans="1:8" s="46" customFormat="1" ht="15" customHeight="1" x14ac:dyDescent="0.2">
      <c r="A25" s="43"/>
      <c r="B25" s="39">
        <v>2122</v>
      </c>
      <c r="C25" s="45">
        <v>2310</v>
      </c>
      <c r="D25" s="11" t="s">
        <v>547</v>
      </c>
      <c r="E25" s="53">
        <v>0</v>
      </c>
      <c r="F25" s="276">
        <v>0</v>
      </c>
      <c r="G25" s="112">
        <v>43.2</v>
      </c>
      <c r="H25" s="270" t="e">
        <f t="shared" si="0"/>
        <v>#DIV/0!</v>
      </c>
    </row>
    <row r="26" spans="1:8" s="46" customFormat="1" ht="15" customHeight="1" x14ac:dyDescent="0.2">
      <c r="A26" s="40"/>
      <c r="B26" s="39">
        <v>2212</v>
      </c>
      <c r="C26" s="11">
        <v>2322</v>
      </c>
      <c r="D26" s="11" t="s">
        <v>631</v>
      </c>
      <c r="E26" s="53">
        <v>0</v>
      </c>
      <c r="F26" s="276">
        <v>0</v>
      </c>
      <c r="G26" s="271">
        <v>39.5</v>
      </c>
      <c r="H26" s="270" t="e">
        <f t="shared" si="0"/>
        <v>#DIV/0!</v>
      </c>
    </row>
    <row r="27" spans="1:8" s="46" customFormat="1" ht="15" customHeight="1" x14ac:dyDescent="0.2">
      <c r="A27" s="40"/>
      <c r="B27" s="39">
        <v>2212</v>
      </c>
      <c r="C27" s="11">
        <v>2324</v>
      </c>
      <c r="D27" s="11" t="s">
        <v>598</v>
      </c>
      <c r="E27" s="53">
        <v>0</v>
      </c>
      <c r="F27" s="276">
        <v>0</v>
      </c>
      <c r="G27" s="112">
        <v>1</v>
      </c>
      <c r="H27" s="270" t="e">
        <f t="shared" si="0"/>
        <v>#DIV/0!</v>
      </c>
    </row>
    <row r="28" spans="1:8" s="46" customFormat="1" ht="15" hidden="1" customHeight="1" x14ac:dyDescent="0.2">
      <c r="A28" s="40"/>
      <c r="B28" s="39">
        <v>2221</v>
      </c>
      <c r="C28" s="11">
        <v>2329</v>
      </c>
      <c r="D28" s="11" t="s">
        <v>425</v>
      </c>
      <c r="E28" s="53"/>
      <c r="F28" s="276">
        <v>0</v>
      </c>
      <c r="G28" s="112"/>
      <c r="H28" s="270" t="e">
        <f t="shared" si="0"/>
        <v>#DIV/0!</v>
      </c>
    </row>
    <row r="29" spans="1:8" s="46" customFormat="1" ht="15" hidden="1" customHeight="1" x14ac:dyDescent="0.2">
      <c r="A29" s="40"/>
      <c r="B29" s="39">
        <v>2219</v>
      </c>
      <c r="C29" s="11">
        <v>2322</v>
      </c>
      <c r="D29" s="11" t="s">
        <v>444</v>
      </c>
      <c r="E29" s="53"/>
      <c r="F29" s="276">
        <v>0</v>
      </c>
      <c r="G29" s="112"/>
      <c r="H29" s="270" t="e">
        <f t="shared" si="0"/>
        <v>#DIV/0!</v>
      </c>
    </row>
    <row r="30" spans="1:8" s="46" customFormat="1" ht="17.100000000000001" hidden="1" customHeight="1" x14ac:dyDescent="0.2">
      <c r="A30" s="40"/>
      <c r="B30" s="39">
        <v>2219</v>
      </c>
      <c r="C30" s="11">
        <v>2329</v>
      </c>
      <c r="D30" s="29" t="s">
        <v>458</v>
      </c>
      <c r="E30" s="53"/>
      <c r="F30" s="276">
        <v>0</v>
      </c>
      <c r="G30" s="112"/>
      <c r="H30" s="270" t="e">
        <f t="shared" si="0"/>
        <v>#DIV/0!</v>
      </c>
    </row>
    <row r="31" spans="1:8" s="46" customFormat="1" ht="15" hidden="1" customHeight="1" x14ac:dyDescent="0.2">
      <c r="A31" s="40"/>
      <c r="B31" s="39">
        <v>2221</v>
      </c>
      <c r="C31" s="11">
        <v>2324</v>
      </c>
      <c r="D31" s="29" t="s">
        <v>548</v>
      </c>
      <c r="E31" s="53">
        <v>0</v>
      </c>
      <c r="F31" s="276">
        <v>0</v>
      </c>
      <c r="G31" s="112"/>
      <c r="H31" s="270" t="e">
        <f t="shared" si="0"/>
        <v>#DIV/0!</v>
      </c>
    </row>
    <row r="32" spans="1:8" s="46" customFormat="1" ht="15" hidden="1" customHeight="1" x14ac:dyDescent="0.2">
      <c r="A32" s="40"/>
      <c r="B32" s="39">
        <v>2221</v>
      </c>
      <c r="C32" s="11">
        <v>2329</v>
      </c>
      <c r="D32" s="29" t="s">
        <v>492</v>
      </c>
      <c r="E32" s="53"/>
      <c r="F32" s="276">
        <v>0</v>
      </c>
      <c r="G32" s="112"/>
      <c r="H32" s="270" t="e">
        <f t="shared" si="0"/>
        <v>#DIV/0!</v>
      </c>
    </row>
    <row r="33" spans="1:8" hidden="1" x14ac:dyDescent="0.2">
      <c r="A33" s="11"/>
      <c r="B33" s="11">
        <v>3613</v>
      </c>
      <c r="C33" s="11">
        <v>2111</v>
      </c>
      <c r="D33" s="11" t="s">
        <v>233</v>
      </c>
      <c r="E33" s="53">
        <v>0</v>
      </c>
      <c r="F33" s="276">
        <v>0</v>
      </c>
      <c r="G33" s="277"/>
      <c r="H33" s="270" t="e">
        <f t="shared" si="0"/>
        <v>#DIV/0!</v>
      </c>
    </row>
    <row r="34" spans="1:8" s="46" customFormat="1" ht="15.6" hidden="1" customHeight="1" x14ac:dyDescent="0.2">
      <c r="A34" s="40"/>
      <c r="B34" s="39">
        <v>3631</v>
      </c>
      <c r="C34" s="11">
        <v>2322</v>
      </c>
      <c r="D34" s="11" t="s">
        <v>533</v>
      </c>
      <c r="E34" s="53">
        <v>0</v>
      </c>
      <c r="F34" s="276">
        <v>0</v>
      </c>
      <c r="G34" s="112"/>
      <c r="H34" s="270" t="e">
        <f t="shared" si="0"/>
        <v>#DIV/0!</v>
      </c>
    </row>
    <row r="35" spans="1:8" s="46" customFormat="1" ht="15" customHeight="1" x14ac:dyDescent="0.2">
      <c r="A35" s="40"/>
      <c r="B35" s="39">
        <v>3631</v>
      </c>
      <c r="C35" s="11">
        <v>2324</v>
      </c>
      <c r="D35" s="11" t="s">
        <v>330</v>
      </c>
      <c r="E35" s="53">
        <v>0</v>
      </c>
      <c r="F35" s="276">
        <v>0</v>
      </c>
      <c r="G35" s="112">
        <v>517.5</v>
      </c>
      <c r="H35" s="270" t="e">
        <f t="shared" si="0"/>
        <v>#DIV/0!</v>
      </c>
    </row>
    <row r="36" spans="1:8" s="46" customFormat="1" ht="17.100000000000001" customHeight="1" x14ac:dyDescent="0.2">
      <c r="A36" s="40"/>
      <c r="B36" s="39">
        <v>3639</v>
      </c>
      <c r="C36" s="11">
        <v>2111</v>
      </c>
      <c r="D36" s="11" t="s">
        <v>408</v>
      </c>
      <c r="E36" s="53">
        <v>0</v>
      </c>
      <c r="F36" s="276">
        <v>0</v>
      </c>
      <c r="G36" s="112">
        <v>10.8</v>
      </c>
      <c r="H36" s="270" t="e">
        <f t="shared" si="0"/>
        <v>#DIV/0!</v>
      </c>
    </row>
    <row r="37" spans="1:8" s="46" customFormat="1" ht="17.100000000000001" customHeight="1" x14ac:dyDescent="0.2">
      <c r="A37" s="40"/>
      <c r="B37" s="39">
        <v>3639</v>
      </c>
      <c r="C37" s="11">
        <v>2324</v>
      </c>
      <c r="D37" s="11" t="s">
        <v>599</v>
      </c>
      <c r="E37" s="53">
        <v>0</v>
      </c>
      <c r="F37" s="276">
        <v>0</v>
      </c>
      <c r="G37" s="112">
        <v>72.400000000000006</v>
      </c>
      <c r="H37" s="270" t="e">
        <f t="shared" si="0"/>
        <v>#DIV/0!</v>
      </c>
    </row>
    <row r="38" spans="1:8" s="46" customFormat="1" ht="18.95" hidden="1" customHeight="1" x14ac:dyDescent="0.2">
      <c r="A38" s="40"/>
      <c r="B38" s="39">
        <v>3639</v>
      </c>
      <c r="C38" s="11">
        <v>3111</v>
      </c>
      <c r="D38" s="11" t="s">
        <v>528</v>
      </c>
      <c r="E38" s="53">
        <v>0</v>
      </c>
      <c r="F38" s="276">
        <v>0</v>
      </c>
      <c r="G38" s="112"/>
      <c r="H38" s="270" t="e">
        <f t="shared" si="0"/>
        <v>#DIV/0!</v>
      </c>
    </row>
    <row r="39" spans="1:8" s="46" customFormat="1" ht="18.95" hidden="1" customHeight="1" x14ac:dyDescent="0.2">
      <c r="A39" s="40"/>
      <c r="B39" s="39">
        <v>3722</v>
      </c>
      <c r="C39" s="11">
        <v>2322</v>
      </c>
      <c r="D39" s="11" t="s">
        <v>623</v>
      </c>
      <c r="E39" s="53">
        <v>0</v>
      </c>
      <c r="F39" s="276">
        <v>0</v>
      </c>
      <c r="G39" s="271"/>
      <c r="H39" s="270" t="e">
        <f t="shared" si="0"/>
        <v>#DIV/0!</v>
      </c>
    </row>
    <row r="40" spans="1:8" s="46" customFormat="1" ht="16.7" hidden="1" customHeight="1" x14ac:dyDescent="0.2">
      <c r="A40" s="40"/>
      <c r="B40" s="39">
        <v>3722</v>
      </c>
      <c r="C40" s="11">
        <v>2111</v>
      </c>
      <c r="D40" s="11" t="s">
        <v>471</v>
      </c>
      <c r="E40" s="53">
        <v>0</v>
      </c>
      <c r="F40" s="276">
        <v>0</v>
      </c>
      <c r="G40" s="112"/>
      <c r="H40" s="270" t="e">
        <f t="shared" si="0"/>
        <v>#DIV/0!</v>
      </c>
    </row>
    <row r="41" spans="1:8" s="46" customFormat="1" ht="19.350000000000001" hidden="1" customHeight="1" x14ac:dyDescent="0.2">
      <c r="A41" s="40"/>
      <c r="B41" s="39">
        <v>3723</v>
      </c>
      <c r="C41" s="11">
        <v>2119</v>
      </c>
      <c r="D41" s="11" t="s">
        <v>459</v>
      </c>
      <c r="E41" s="53">
        <v>0</v>
      </c>
      <c r="F41" s="276">
        <v>0</v>
      </c>
      <c r="G41" s="112"/>
      <c r="H41" s="270" t="e">
        <f t="shared" si="0"/>
        <v>#DIV/0!</v>
      </c>
    </row>
    <row r="42" spans="1:8" s="46" customFormat="1" ht="19.350000000000001" hidden="1" customHeight="1" x14ac:dyDescent="0.2">
      <c r="A42" s="40"/>
      <c r="B42" s="39">
        <v>3725</v>
      </c>
      <c r="C42" s="11">
        <v>2111</v>
      </c>
      <c r="D42" s="11" t="s">
        <v>624</v>
      </c>
      <c r="E42" s="53">
        <v>0</v>
      </c>
      <c r="F42" s="276">
        <v>0</v>
      </c>
      <c r="G42" s="271"/>
      <c r="H42" s="270" t="e">
        <f t="shared" si="0"/>
        <v>#DIV/0!</v>
      </c>
    </row>
    <row r="43" spans="1:8" s="46" customFormat="1" ht="18.600000000000001" customHeight="1" x14ac:dyDescent="0.2">
      <c r="A43" s="40"/>
      <c r="B43" s="39">
        <v>3725</v>
      </c>
      <c r="C43" s="11">
        <v>2324</v>
      </c>
      <c r="D43" s="11" t="s">
        <v>600</v>
      </c>
      <c r="E43" s="53">
        <v>4843</v>
      </c>
      <c r="F43" s="276">
        <v>4843</v>
      </c>
      <c r="G43" s="112">
        <v>1330.8</v>
      </c>
      <c r="H43" s="270">
        <f t="shared" si="0"/>
        <v>27.478835432583111</v>
      </c>
    </row>
    <row r="44" spans="1:8" s="46" customFormat="1" ht="15" hidden="1" customHeight="1" x14ac:dyDescent="0.2">
      <c r="A44" s="260"/>
      <c r="B44" s="261">
        <v>3729</v>
      </c>
      <c r="C44" s="29">
        <v>2324</v>
      </c>
      <c r="D44" s="29" t="s">
        <v>632</v>
      </c>
      <c r="E44" s="53">
        <v>0</v>
      </c>
      <c r="F44" s="276">
        <v>0</v>
      </c>
      <c r="G44" s="271"/>
      <c r="H44" s="270" t="e">
        <f t="shared" si="0"/>
        <v>#DIV/0!</v>
      </c>
    </row>
    <row r="45" spans="1:8" s="46" customFormat="1" ht="15" hidden="1" customHeight="1" x14ac:dyDescent="0.2">
      <c r="A45" s="260"/>
      <c r="B45" s="261">
        <v>3745</v>
      </c>
      <c r="C45" s="29">
        <v>2111</v>
      </c>
      <c r="D45" s="29" t="s">
        <v>460</v>
      </c>
      <c r="E45" s="53">
        <v>0</v>
      </c>
      <c r="F45" s="276">
        <v>0</v>
      </c>
      <c r="G45" s="112"/>
      <c r="H45" s="270" t="e">
        <f t="shared" si="0"/>
        <v>#DIV/0!</v>
      </c>
    </row>
    <row r="46" spans="1:8" s="258" customFormat="1" ht="15" customHeight="1" thickBot="1" x14ac:dyDescent="0.25">
      <c r="A46" s="39"/>
      <c r="B46" s="39">
        <v>3745</v>
      </c>
      <c r="C46" s="11">
        <v>2324</v>
      </c>
      <c r="D46" s="11" t="s">
        <v>601</v>
      </c>
      <c r="E46" s="53">
        <v>0</v>
      </c>
      <c r="F46" s="276">
        <v>0</v>
      </c>
      <c r="G46" s="112">
        <v>4.9000000000000004</v>
      </c>
      <c r="H46" s="270" t="e">
        <f t="shared" si="0"/>
        <v>#DIV/0!</v>
      </c>
    </row>
    <row r="47" spans="1:8" s="258" customFormat="1" ht="15.6" hidden="1" customHeight="1" x14ac:dyDescent="0.2">
      <c r="A47" s="261"/>
      <c r="B47" s="261">
        <v>5279</v>
      </c>
      <c r="C47" s="29">
        <v>2111</v>
      </c>
      <c r="D47" s="29" t="s">
        <v>464</v>
      </c>
      <c r="E47" s="53"/>
      <c r="F47" s="276">
        <v>0</v>
      </c>
      <c r="G47" s="112"/>
      <c r="H47" s="111" t="e">
        <f>(#REF!/F47)*100</f>
        <v>#REF!</v>
      </c>
    </row>
    <row r="48" spans="1:8" s="258" customFormat="1" ht="17.850000000000001" hidden="1" customHeight="1" thickBot="1" x14ac:dyDescent="0.25">
      <c r="A48" s="261"/>
      <c r="B48" s="261">
        <v>6409</v>
      </c>
      <c r="C48" s="29">
        <v>2328</v>
      </c>
      <c r="D48" s="29" t="s">
        <v>461</v>
      </c>
      <c r="E48" s="53">
        <v>0</v>
      </c>
      <c r="F48" s="276">
        <v>0</v>
      </c>
      <c r="G48" s="112"/>
      <c r="H48" s="119" t="e">
        <f>(#REF!/F48)*100</f>
        <v>#REF!</v>
      </c>
    </row>
    <row r="49" spans="1:8" s="201" customFormat="1" ht="24.75" customHeight="1" thickTop="1" thickBot="1" x14ac:dyDescent="0.3">
      <c r="A49" s="209"/>
      <c r="B49" s="210"/>
      <c r="C49" s="210"/>
      <c r="D49" s="211" t="s">
        <v>343</v>
      </c>
      <c r="E49" s="87">
        <f>SUM(E8:E48)</f>
        <v>9901</v>
      </c>
      <c r="F49" s="184">
        <f>SUM(F8:F48)</f>
        <v>10969</v>
      </c>
      <c r="G49" s="203">
        <f>SUM(G10:G48)</f>
        <v>3087.4</v>
      </c>
      <c r="H49" s="117">
        <f t="shared" ref="H49" si="1">(G49/F49)*100</f>
        <v>28.146594949402864</v>
      </c>
    </row>
    <row r="50" spans="1:8" s="46" customFormat="1" ht="15" customHeight="1" thickBot="1" x14ac:dyDescent="0.35">
      <c r="A50" s="47"/>
      <c r="B50" s="47"/>
      <c r="C50" s="47"/>
      <c r="D50" s="47"/>
      <c r="E50" s="188"/>
      <c r="F50" s="188"/>
      <c r="G50" s="201"/>
    </row>
    <row r="51" spans="1:8" s="46" customFormat="1" ht="15" customHeight="1" x14ac:dyDescent="0.25">
      <c r="A51" s="22" t="s">
        <v>14</v>
      </c>
      <c r="B51" s="22" t="s">
        <v>403</v>
      </c>
      <c r="C51" s="22" t="s">
        <v>404</v>
      </c>
      <c r="D51" s="21" t="s">
        <v>12</v>
      </c>
      <c r="E51" s="20" t="s">
        <v>11</v>
      </c>
      <c r="F51" s="20" t="s">
        <v>11</v>
      </c>
      <c r="G51" s="20" t="s">
        <v>0</v>
      </c>
      <c r="H51" s="113" t="s">
        <v>348</v>
      </c>
    </row>
    <row r="52" spans="1:8" s="46" customFormat="1" ht="15" customHeight="1" thickBot="1" x14ac:dyDescent="0.3">
      <c r="A52" s="19"/>
      <c r="B52" s="19"/>
      <c r="C52" s="19"/>
      <c r="D52" s="18"/>
      <c r="E52" s="189" t="s">
        <v>10</v>
      </c>
      <c r="F52" s="189" t="s">
        <v>9</v>
      </c>
      <c r="G52" s="216" t="s">
        <v>677</v>
      </c>
      <c r="H52" s="120" t="s">
        <v>349</v>
      </c>
    </row>
    <row r="53" spans="1:8" s="46" customFormat="1" ht="15" customHeight="1" thickTop="1" x14ac:dyDescent="0.3">
      <c r="A53" s="253">
        <v>20</v>
      </c>
      <c r="B53" s="116"/>
      <c r="C53" s="116"/>
      <c r="D53" s="253" t="s">
        <v>431</v>
      </c>
      <c r="E53" s="213"/>
      <c r="F53" s="192"/>
      <c r="G53" s="202"/>
      <c r="H53" s="254"/>
    </row>
    <row r="54" spans="1:8" s="46" customFormat="1" ht="15" customHeight="1" x14ac:dyDescent="0.3">
      <c r="A54" s="251"/>
      <c r="B54" s="251"/>
      <c r="C54" s="251"/>
      <c r="D54" s="251"/>
      <c r="E54" s="178"/>
      <c r="F54" s="181"/>
      <c r="G54" s="202"/>
      <c r="H54" s="252"/>
    </row>
    <row r="55" spans="1:8" ht="15" hidden="1" customHeight="1" x14ac:dyDescent="0.2">
      <c r="A55" s="11">
        <v>98033</v>
      </c>
      <c r="B55" s="11"/>
      <c r="C55" s="11">
        <v>4111</v>
      </c>
      <c r="D55" s="11" t="s">
        <v>507</v>
      </c>
      <c r="E55" s="53"/>
      <c r="F55" s="181"/>
      <c r="G55" s="112"/>
      <c r="H55" s="111" t="e">
        <f>(#REF!/F55)*100</f>
        <v>#REF!</v>
      </c>
    </row>
    <row r="56" spans="1:8" hidden="1" x14ac:dyDescent="0.2">
      <c r="A56" s="11">
        <v>13011</v>
      </c>
      <c r="B56" s="11"/>
      <c r="C56" s="11">
        <v>4116</v>
      </c>
      <c r="D56" s="11" t="s">
        <v>608</v>
      </c>
      <c r="E56" s="53"/>
      <c r="F56" s="181"/>
      <c r="G56" s="271"/>
      <c r="H56" s="270" t="e">
        <f>(#REF!/F56)*100</f>
        <v>#REF!</v>
      </c>
    </row>
    <row r="57" spans="1:8" hidden="1" x14ac:dyDescent="0.2">
      <c r="A57" s="11">
        <v>13024</v>
      </c>
      <c r="B57" s="11"/>
      <c r="C57" s="11">
        <v>4116</v>
      </c>
      <c r="D57" s="11" t="s">
        <v>395</v>
      </c>
      <c r="E57" s="53">
        <v>0</v>
      </c>
      <c r="F57" s="181">
        <v>0</v>
      </c>
      <c r="G57" s="112"/>
      <c r="H57" s="111" t="e">
        <f>(#REF!/F57)*100</f>
        <v>#REF!</v>
      </c>
    </row>
    <row r="58" spans="1:8" ht="14.1" hidden="1" customHeight="1" x14ac:dyDescent="0.2">
      <c r="A58" s="11">
        <v>13015</v>
      </c>
      <c r="B58" s="11"/>
      <c r="C58" s="11">
        <v>4116</v>
      </c>
      <c r="D58" s="11" t="s">
        <v>514</v>
      </c>
      <c r="E58" s="53">
        <v>0</v>
      </c>
      <c r="F58" s="276">
        <v>0</v>
      </c>
      <c r="G58" s="112"/>
      <c r="H58" s="111" t="e">
        <f>(#REF!/F58)*100</f>
        <v>#REF!</v>
      </c>
    </row>
    <row r="59" spans="1:8" hidden="1" x14ac:dyDescent="0.2">
      <c r="A59" s="11">
        <v>13018</v>
      </c>
      <c r="B59" s="11"/>
      <c r="C59" s="11">
        <v>4116</v>
      </c>
      <c r="D59" s="11" t="s">
        <v>514</v>
      </c>
      <c r="E59" s="53"/>
      <c r="F59" s="276">
        <v>0</v>
      </c>
      <c r="G59" s="112"/>
      <c r="H59" s="111" t="e">
        <f>(#REF!/F59)*100</f>
        <v>#REF!</v>
      </c>
    </row>
    <row r="60" spans="1:8" s="46" customFormat="1" ht="15" hidden="1" customHeight="1" x14ac:dyDescent="0.2">
      <c r="A60" s="40">
        <v>14007</v>
      </c>
      <c r="B60" s="39"/>
      <c r="C60" s="11">
        <v>4116</v>
      </c>
      <c r="D60" s="11" t="s">
        <v>473</v>
      </c>
      <c r="E60" s="53">
        <v>0</v>
      </c>
      <c r="F60" s="276">
        <v>0</v>
      </c>
      <c r="G60" s="112"/>
      <c r="H60" s="111" t="e">
        <f>(#REF!/F60)*100</f>
        <v>#REF!</v>
      </c>
    </row>
    <row r="61" spans="1:8" s="46" customFormat="1" ht="15" hidden="1" customHeight="1" x14ac:dyDescent="0.2">
      <c r="A61" s="40">
        <v>13013</v>
      </c>
      <c r="B61" s="39"/>
      <c r="C61" s="11">
        <v>4116</v>
      </c>
      <c r="D61" s="11" t="s">
        <v>433</v>
      </c>
      <c r="E61" s="53"/>
      <c r="F61" s="276">
        <v>0</v>
      </c>
      <c r="G61" s="112"/>
      <c r="H61" s="111" t="e">
        <f>(#REF!/F61)*100</f>
        <v>#REF!</v>
      </c>
    </row>
    <row r="62" spans="1:8" s="46" customFormat="1" ht="15" customHeight="1" x14ac:dyDescent="0.2">
      <c r="A62" s="40"/>
      <c r="B62" s="39"/>
      <c r="C62" s="11">
        <v>4121</v>
      </c>
      <c r="D62" s="11" t="s">
        <v>434</v>
      </c>
      <c r="E62" s="53">
        <v>34</v>
      </c>
      <c r="F62" s="276">
        <v>34</v>
      </c>
      <c r="G62" s="112">
        <v>1779.5</v>
      </c>
      <c r="H62" s="270">
        <f t="shared" ref="H62:H71" si="2">(G62/F62)*100</f>
        <v>5233.8235294117649</v>
      </c>
    </row>
    <row r="63" spans="1:8" s="46" customFormat="1" ht="16.7" hidden="1" customHeight="1" x14ac:dyDescent="0.2">
      <c r="A63" s="40"/>
      <c r="B63" s="39"/>
      <c r="C63" s="11">
        <v>4122</v>
      </c>
      <c r="D63" s="11" t="s">
        <v>474</v>
      </c>
      <c r="E63" s="53">
        <v>0</v>
      </c>
      <c r="F63" s="276">
        <v>0</v>
      </c>
      <c r="G63" s="112"/>
      <c r="H63" s="270" t="e">
        <f t="shared" si="2"/>
        <v>#DIV/0!</v>
      </c>
    </row>
    <row r="64" spans="1:8" s="46" customFormat="1" ht="15" customHeight="1" x14ac:dyDescent="0.2">
      <c r="A64" s="40"/>
      <c r="B64" s="39">
        <v>3599</v>
      </c>
      <c r="C64" s="11">
        <v>2324</v>
      </c>
      <c r="D64" s="11" t="s">
        <v>602</v>
      </c>
      <c r="E64" s="53">
        <v>5</v>
      </c>
      <c r="F64" s="276">
        <v>5</v>
      </c>
      <c r="G64" s="112">
        <v>0</v>
      </c>
      <c r="H64" s="270">
        <f t="shared" si="2"/>
        <v>0</v>
      </c>
    </row>
    <row r="65" spans="1:8" s="46" customFormat="1" ht="16.350000000000001" hidden="1" customHeight="1" x14ac:dyDescent="0.2">
      <c r="A65" s="40"/>
      <c r="B65" s="39">
        <v>4171</v>
      </c>
      <c r="C65" s="11">
        <v>2229</v>
      </c>
      <c r="D65" s="11" t="s">
        <v>445</v>
      </c>
      <c r="E65" s="53"/>
      <c r="F65" s="276">
        <v>0</v>
      </c>
      <c r="G65" s="112"/>
      <c r="H65" s="270" t="e">
        <f t="shared" si="2"/>
        <v>#DIV/0!</v>
      </c>
    </row>
    <row r="66" spans="1:8" s="46" customFormat="1" ht="17.100000000000001" hidden="1" customHeight="1" x14ac:dyDescent="0.2">
      <c r="A66" s="40"/>
      <c r="B66" s="39">
        <v>4329</v>
      </c>
      <c r="C66" s="11">
        <v>2324</v>
      </c>
      <c r="D66" s="11" t="s">
        <v>493</v>
      </c>
      <c r="E66" s="53"/>
      <c r="F66" s="276">
        <v>0</v>
      </c>
      <c r="G66" s="112"/>
      <c r="H66" s="270" t="e">
        <f t="shared" si="2"/>
        <v>#DIV/0!</v>
      </c>
    </row>
    <row r="67" spans="1:8" s="46" customFormat="1" ht="15" hidden="1" customHeight="1" x14ac:dyDescent="0.2">
      <c r="A67" s="40"/>
      <c r="B67" s="39">
        <v>4379</v>
      </c>
      <c r="C67" s="11">
        <v>2212</v>
      </c>
      <c r="D67" s="11" t="s">
        <v>465</v>
      </c>
      <c r="E67" s="53">
        <v>0</v>
      </c>
      <c r="F67" s="276">
        <v>0</v>
      </c>
      <c r="G67" s="112"/>
      <c r="H67" s="270" t="e">
        <f t="shared" si="2"/>
        <v>#DIV/0!</v>
      </c>
    </row>
    <row r="68" spans="1:8" s="46" customFormat="1" ht="14.85" hidden="1" customHeight="1" x14ac:dyDescent="0.2">
      <c r="A68" s="40"/>
      <c r="B68" s="39">
        <v>4379</v>
      </c>
      <c r="C68" s="11">
        <v>2324</v>
      </c>
      <c r="D68" s="11" t="s">
        <v>534</v>
      </c>
      <c r="E68" s="53"/>
      <c r="F68" s="276">
        <v>0</v>
      </c>
      <c r="G68" s="112"/>
      <c r="H68" s="270" t="e">
        <f t="shared" si="2"/>
        <v>#DIV/0!</v>
      </c>
    </row>
    <row r="69" spans="1:8" s="46" customFormat="1" ht="14.85" hidden="1" customHeight="1" x14ac:dyDescent="0.2">
      <c r="A69" s="40"/>
      <c r="B69" s="39">
        <v>4399</v>
      </c>
      <c r="C69" s="11">
        <v>2321</v>
      </c>
      <c r="D69" s="11" t="s">
        <v>446</v>
      </c>
      <c r="E69" s="53"/>
      <c r="F69" s="276">
        <v>0</v>
      </c>
      <c r="G69" s="112"/>
      <c r="H69" s="270" t="e">
        <f t="shared" si="2"/>
        <v>#DIV/0!</v>
      </c>
    </row>
    <row r="70" spans="1:8" s="46" customFormat="1" ht="15" hidden="1" customHeight="1" x14ac:dyDescent="0.2">
      <c r="A70" s="40"/>
      <c r="B70" s="39">
        <v>6330</v>
      </c>
      <c r="C70" s="11">
        <v>4132</v>
      </c>
      <c r="D70" s="11" t="s">
        <v>447</v>
      </c>
      <c r="E70" s="53">
        <v>0</v>
      </c>
      <c r="F70" s="276">
        <v>0</v>
      </c>
      <c r="G70" s="112"/>
      <c r="H70" s="270" t="e">
        <f t="shared" si="2"/>
        <v>#DIV/0!</v>
      </c>
    </row>
    <row r="71" spans="1:8" s="46" customFormat="1" ht="15" customHeight="1" thickBot="1" x14ac:dyDescent="0.25">
      <c r="A71" s="40"/>
      <c r="B71" s="39">
        <v>6402</v>
      </c>
      <c r="C71" s="11">
        <v>2229</v>
      </c>
      <c r="D71" s="11" t="s">
        <v>488</v>
      </c>
      <c r="E71" s="53">
        <v>0</v>
      </c>
      <c r="F71" s="276">
        <v>0</v>
      </c>
      <c r="G71" s="112">
        <v>40.4</v>
      </c>
      <c r="H71" s="270" t="e">
        <f t="shared" si="2"/>
        <v>#DIV/0!</v>
      </c>
    </row>
    <row r="72" spans="1:8" s="46" customFormat="1" ht="17.850000000000001" hidden="1" customHeight="1" thickBot="1" x14ac:dyDescent="0.25">
      <c r="A72" s="40"/>
      <c r="B72" s="39">
        <v>6409</v>
      </c>
      <c r="C72" s="11">
        <v>2329</v>
      </c>
      <c r="D72" s="11" t="s">
        <v>535</v>
      </c>
      <c r="E72" s="53"/>
      <c r="F72" s="181"/>
      <c r="G72" s="112"/>
      <c r="H72" s="111" t="e">
        <f>(#REF!/F72)*100</f>
        <v>#REF!</v>
      </c>
    </row>
    <row r="73" spans="1:8" s="201" customFormat="1" ht="24.75" customHeight="1" thickTop="1" thickBot="1" x14ac:dyDescent="0.3">
      <c r="A73" s="209"/>
      <c r="B73" s="210"/>
      <c r="C73" s="210"/>
      <c r="D73" s="211" t="s">
        <v>432</v>
      </c>
      <c r="E73" s="87">
        <f t="shared" ref="E73:G73" si="3">SUM(E53:E72)</f>
        <v>39</v>
      </c>
      <c r="F73" s="184">
        <f t="shared" si="3"/>
        <v>39</v>
      </c>
      <c r="G73" s="203">
        <f t="shared" si="3"/>
        <v>1819.9</v>
      </c>
      <c r="H73" s="117">
        <f t="shared" ref="H73" si="4">(G73/F73)*100</f>
        <v>4666.4102564102559</v>
      </c>
    </row>
    <row r="74" spans="1:8" s="46" customFormat="1" ht="15" customHeight="1" x14ac:dyDescent="0.3">
      <c r="A74" s="255"/>
      <c r="B74" s="255"/>
      <c r="C74" s="255"/>
      <c r="D74" s="255"/>
      <c r="E74" s="256"/>
      <c r="F74" s="256"/>
      <c r="G74" s="257"/>
      <c r="H74" s="258"/>
    </row>
    <row r="75" spans="1:8" ht="15.4" customHeight="1" thickBot="1" x14ac:dyDescent="0.3">
      <c r="A75" s="7"/>
      <c r="B75" s="7"/>
      <c r="C75" s="7"/>
      <c r="D75" s="8"/>
      <c r="E75" s="95"/>
      <c r="F75" s="95"/>
    </row>
    <row r="76" spans="1:8" ht="15.75" x14ac:dyDescent="0.25">
      <c r="A76" s="22" t="s">
        <v>14</v>
      </c>
      <c r="B76" s="22" t="s">
        <v>403</v>
      </c>
      <c r="C76" s="22" t="s">
        <v>404</v>
      </c>
      <c r="D76" s="21" t="s">
        <v>12</v>
      </c>
      <c r="E76" s="20" t="s">
        <v>11</v>
      </c>
      <c r="F76" s="20" t="s">
        <v>11</v>
      </c>
      <c r="G76" s="20" t="s">
        <v>0</v>
      </c>
      <c r="H76" s="113" t="s">
        <v>348</v>
      </c>
    </row>
    <row r="77" spans="1:8" ht="15.75" customHeight="1" thickBot="1" x14ac:dyDescent="0.3">
      <c r="A77" s="19"/>
      <c r="B77" s="19"/>
      <c r="C77" s="19"/>
      <c r="D77" s="18"/>
      <c r="E77" s="189" t="s">
        <v>10</v>
      </c>
      <c r="F77" s="191" t="s">
        <v>9</v>
      </c>
      <c r="G77" s="216" t="s">
        <v>677</v>
      </c>
      <c r="H77" s="114" t="s">
        <v>349</v>
      </c>
    </row>
    <row r="78" spans="1:8" ht="16.5" customHeight="1" thickTop="1" x14ac:dyDescent="0.25">
      <c r="A78" s="35">
        <v>30</v>
      </c>
      <c r="B78" s="27"/>
      <c r="C78" s="27"/>
      <c r="D78" s="26" t="s">
        <v>86</v>
      </c>
      <c r="E78" s="83"/>
      <c r="F78" s="192"/>
      <c r="G78" s="202"/>
      <c r="H78" s="115"/>
    </row>
    <row r="79" spans="1:8" ht="16.5" customHeight="1" x14ac:dyDescent="0.25">
      <c r="A79" s="35"/>
      <c r="B79" s="27"/>
      <c r="C79" s="27"/>
      <c r="D79" s="26"/>
      <c r="E79" s="52"/>
      <c r="F79" s="181"/>
      <c r="G79" s="202"/>
      <c r="H79" s="115"/>
    </row>
    <row r="80" spans="1:8" ht="15" hidden="1" customHeight="1" x14ac:dyDescent="0.25">
      <c r="A80" s="43"/>
      <c r="B80" s="27"/>
      <c r="C80" s="45">
        <v>4113</v>
      </c>
      <c r="D80" s="31" t="s">
        <v>335</v>
      </c>
      <c r="E80" s="53">
        <v>0</v>
      </c>
      <c r="F80" s="181">
        <v>0</v>
      </c>
      <c r="G80" s="112">
        <v>0</v>
      </c>
      <c r="H80" s="111" t="e">
        <f>(#REF!/F80)*100</f>
        <v>#REF!</v>
      </c>
    </row>
    <row r="81" spans="1:8" ht="15" hidden="1" customHeight="1" x14ac:dyDescent="0.2">
      <c r="A81" s="10"/>
      <c r="B81" s="11"/>
      <c r="C81" s="11">
        <v>1361</v>
      </c>
      <c r="D81" s="11" t="s">
        <v>28</v>
      </c>
      <c r="E81" s="53">
        <v>0</v>
      </c>
      <c r="F81" s="181">
        <v>0</v>
      </c>
      <c r="G81" s="112">
        <v>0</v>
      </c>
      <c r="H81" s="111" t="e">
        <f>(#REF!/F81)*100</f>
        <v>#REF!</v>
      </c>
    </row>
    <row r="82" spans="1:8" ht="15" hidden="1" customHeight="1" x14ac:dyDescent="0.2">
      <c r="A82" s="10"/>
      <c r="B82" s="11"/>
      <c r="C82" s="11">
        <v>2460</v>
      </c>
      <c r="D82" s="11" t="s">
        <v>85</v>
      </c>
      <c r="E82" s="53">
        <v>0</v>
      </c>
      <c r="F82" s="181">
        <v>0</v>
      </c>
      <c r="G82" s="112">
        <v>0</v>
      </c>
      <c r="H82" s="111" t="e">
        <f>(#REF!/F82)*100</f>
        <v>#REF!</v>
      </c>
    </row>
    <row r="83" spans="1:8" ht="15" hidden="1" customHeight="1" x14ac:dyDescent="0.2">
      <c r="A83" s="10">
        <v>98008</v>
      </c>
      <c r="B83" s="11"/>
      <c r="C83" s="11">
        <v>4111</v>
      </c>
      <c r="D83" s="11" t="s">
        <v>84</v>
      </c>
      <c r="E83" s="53">
        <v>0</v>
      </c>
      <c r="F83" s="276">
        <v>0</v>
      </c>
      <c r="G83" s="112"/>
      <c r="H83" s="111" t="e">
        <f>(#REF!/F109)*100</f>
        <v>#REF!</v>
      </c>
    </row>
    <row r="84" spans="1:8" ht="15" hidden="1" customHeight="1" x14ac:dyDescent="0.2">
      <c r="A84" s="10">
        <v>98071</v>
      </c>
      <c r="B84" s="11"/>
      <c r="C84" s="11">
        <v>4111</v>
      </c>
      <c r="D84" s="11" t="s">
        <v>83</v>
      </c>
      <c r="E84" s="53"/>
      <c r="F84" s="276"/>
      <c r="G84" s="112"/>
      <c r="H84" s="111" t="e">
        <f>(#REF!/F84)*100</f>
        <v>#REF!</v>
      </c>
    </row>
    <row r="85" spans="1:8" ht="15" hidden="1" customHeight="1" x14ac:dyDescent="0.2">
      <c r="A85" s="10">
        <v>98187</v>
      </c>
      <c r="B85" s="11"/>
      <c r="C85" s="11">
        <v>4111</v>
      </c>
      <c r="D85" s="11" t="s">
        <v>82</v>
      </c>
      <c r="E85" s="53"/>
      <c r="F85" s="276"/>
      <c r="G85" s="112"/>
      <c r="H85" s="111" t="e">
        <f>(#REF!/F85)*100</f>
        <v>#REF!</v>
      </c>
    </row>
    <row r="86" spans="1:8" ht="15" hidden="1" customHeight="1" x14ac:dyDescent="0.2">
      <c r="A86" s="10">
        <v>98348</v>
      </c>
      <c r="B86" s="11"/>
      <c r="C86" s="11">
        <v>4111</v>
      </c>
      <c r="D86" s="11" t="s">
        <v>81</v>
      </c>
      <c r="E86" s="53"/>
      <c r="F86" s="276"/>
      <c r="G86" s="112"/>
      <c r="H86" s="111" t="e">
        <f>(#REF!/F86)*100</f>
        <v>#REF!</v>
      </c>
    </row>
    <row r="87" spans="1:8" ht="15" hidden="1" customHeight="1" x14ac:dyDescent="0.2">
      <c r="A87" s="10">
        <v>98193</v>
      </c>
      <c r="B87" s="11"/>
      <c r="C87" s="11">
        <v>4111</v>
      </c>
      <c r="D87" s="11" t="s">
        <v>480</v>
      </c>
      <c r="E87" s="53"/>
      <c r="F87" s="276"/>
      <c r="G87" s="112"/>
      <c r="H87" s="111" t="e">
        <f>(#REF!/F87)*100</f>
        <v>#REF!</v>
      </c>
    </row>
    <row r="88" spans="1:8" hidden="1" x14ac:dyDescent="0.2">
      <c r="A88" s="10"/>
      <c r="B88" s="11"/>
      <c r="C88" s="11">
        <v>2460</v>
      </c>
      <c r="D88" s="11" t="s">
        <v>286</v>
      </c>
      <c r="E88" s="53"/>
      <c r="F88" s="276"/>
      <c r="G88" s="112"/>
      <c r="H88" s="111" t="e">
        <f>(#REF!/F88)*100</f>
        <v>#REF!</v>
      </c>
    </row>
    <row r="89" spans="1:8" hidden="1" x14ac:dyDescent="0.2">
      <c r="A89" s="10">
        <v>98008</v>
      </c>
      <c r="B89" s="11"/>
      <c r="C89" s="11">
        <v>4111</v>
      </c>
      <c r="D89" s="11" t="s">
        <v>287</v>
      </c>
      <c r="E89" s="53"/>
      <c r="F89" s="276"/>
      <c r="G89" s="112"/>
      <c r="H89" s="111" t="e">
        <f>(#REF!/F89)*100</f>
        <v>#REF!</v>
      </c>
    </row>
    <row r="90" spans="1:8" ht="15" hidden="1" customHeight="1" x14ac:dyDescent="0.2">
      <c r="A90" s="10">
        <v>98071</v>
      </c>
      <c r="B90" s="11"/>
      <c r="C90" s="11">
        <v>4111</v>
      </c>
      <c r="D90" s="11" t="s">
        <v>290</v>
      </c>
      <c r="E90" s="53"/>
      <c r="F90" s="276"/>
      <c r="G90" s="112"/>
      <c r="H90" s="111" t="e">
        <f>(#REF!/F90)*100</f>
        <v>#REF!</v>
      </c>
    </row>
    <row r="91" spans="1:8" ht="15" hidden="1" customHeight="1" x14ac:dyDescent="0.2">
      <c r="A91" s="11">
        <v>13011</v>
      </c>
      <c r="B91" s="11"/>
      <c r="C91" s="11">
        <v>4116</v>
      </c>
      <c r="D91" s="11" t="s">
        <v>80</v>
      </c>
      <c r="E91" s="53"/>
      <c r="F91" s="276"/>
      <c r="G91" s="112"/>
      <c r="H91" s="111" t="e">
        <f>(#REF!/F91)*100</f>
        <v>#REF!</v>
      </c>
    </row>
    <row r="92" spans="1:8" ht="15" hidden="1" customHeight="1" x14ac:dyDescent="0.2">
      <c r="A92" s="10">
        <v>13015</v>
      </c>
      <c r="B92" s="11"/>
      <c r="C92" s="11">
        <v>4116</v>
      </c>
      <c r="D92" s="11" t="s">
        <v>79</v>
      </c>
      <c r="E92" s="53"/>
      <c r="F92" s="276"/>
      <c r="G92" s="112"/>
      <c r="H92" s="111" t="e">
        <f>(#REF!/F92)*100</f>
        <v>#REF!</v>
      </c>
    </row>
    <row r="93" spans="1:8" ht="15" hidden="1" customHeight="1" x14ac:dyDescent="0.2">
      <c r="A93" s="10">
        <v>13015</v>
      </c>
      <c r="B93" s="11"/>
      <c r="C93" s="11">
        <v>4116</v>
      </c>
      <c r="D93" s="11" t="s">
        <v>79</v>
      </c>
      <c r="E93" s="53"/>
      <c r="F93" s="276"/>
      <c r="G93" s="112"/>
      <c r="H93" s="111" t="e">
        <f>(#REF!/F93)*100</f>
        <v>#REF!</v>
      </c>
    </row>
    <row r="94" spans="1:8" ht="15" hidden="1" customHeight="1" x14ac:dyDescent="0.2">
      <c r="A94" s="10">
        <v>13101</v>
      </c>
      <c r="B94" s="11"/>
      <c r="C94" s="11">
        <v>4116</v>
      </c>
      <c r="D94" s="11" t="s">
        <v>78</v>
      </c>
      <c r="E94" s="53"/>
      <c r="F94" s="276"/>
      <c r="G94" s="112"/>
      <c r="H94" s="111" t="e">
        <f>(#REF!/F94)*100</f>
        <v>#REF!</v>
      </c>
    </row>
    <row r="95" spans="1:8" hidden="1" x14ac:dyDescent="0.2">
      <c r="A95" s="10">
        <v>13013</v>
      </c>
      <c r="B95" s="11"/>
      <c r="C95" s="11">
        <v>4116</v>
      </c>
      <c r="D95" s="11" t="s">
        <v>466</v>
      </c>
      <c r="E95" s="53"/>
      <c r="F95" s="276"/>
      <c r="G95" s="112"/>
      <c r="H95" s="111" t="e">
        <f>(#REF!/F95)*100</f>
        <v>#REF!</v>
      </c>
    </row>
    <row r="96" spans="1:8" hidden="1" x14ac:dyDescent="0.2">
      <c r="A96" s="10">
        <v>13101</v>
      </c>
      <c r="B96" s="11"/>
      <c r="C96" s="11">
        <v>4116</v>
      </c>
      <c r="D96" s="11" t="s">
        <v>435</v>
      </c>
      <c r="E96" s="53"/>
      <c r="F96" s="276"/>
      <c r="G96" s="112"/>
      <c r="H96" s="111" t="e">
        <f>(#REF!/F96)*100</f>
        <v>#REF!</v>
      </c>
    </row>
    <row r="97" spans="1:8" hidden="1" x14ac:dyDescent="0.2">
      <c r="A97" s="10">
        <v>14004</v>
      </c>
      <c r="B97" s="11"/>
      <c r="C97" s="11">
        <v>4116</v>
      </c>
      <c r="D97" s="11" t="s">
        <v>552</v>
      </c>
      <c r="E97" s="53"/>
      <c r="F97" s="276"/>
      <c r="G97" s="112"/>
      <c r="H97" s="111" t="e">
        <f>(#REF!/F97)*100</f>
        <v>#REF!</v>
      </c>
    </row>
    <row r="98" spans="1:8" hidden="1" x14ac:dyDescent="0.2">
      <c r="A98" s="10">
        <v>13013</v>
      </c>
      <c r="B98" s="11"/>
      <c r="C98" s="11">
        <v>4116</v>
      </c>
      <c r="D98" s="11" t="s">
        <v>462</v>
      </c>
      <c r="E98" s="53"/>
      <c r="F98" s="276"/>
      <c r="G98" s="112"/>
      <c r="H98" s="111" t="e">
        <f>(#REF!/F98)*100</f>
        <v>#REF!</v>
      </c>
    </row>
    <row r="99" spans="1:8" hidden="1" x14ac:dyDescent="0.2">
      <c r="A99" s="10">
        <v>13013</v>
      </c>
      <c r="B99" s="11"/>
      <c r="C99" s="11">
        <v>4116</v>
      </c>
      <c r="D99" s="11" t="s">
        <v>372</v>
      </c>
      <c r="E99" s="53"/>
      <c r="F99" s="276"/>
      <c r="G99" s="112"/>
      <c r="H99" s="111" t="e">
        <f>(#REF!/F99)*100</f>
        <v>#REF!</v>
      </c>
    </row>
    <row r="100" spans="1:8" hidden="1" x14ac:dyDescent="0.2">
      <c r="A100" s="10">
        <v>14004</v>
      </c>
      <c r="B100" s="11"/>
      <c r="C100" s="11">
        <v>4116</v>
      </c>
      <c r="D100" s="11" t="s">
        <v>422</v>
      </c>
      <c r="E100" s="53"/>
      <c r="F100" s="276"/>
      <c r="G100" s="112"/>
      <c r="H100" s="111" t="e">
        <f>(#REF!/F100)*100</f>
        <v>#REF!</v>
      </c>
    </row>
    <row r="101" spans="1:8" hidden="1" x14ac:dyDescent="0.2">
      <c r="A101" s="10">
        <v>14007</v>
      </c>
      <c r="B101" s="11"/>
      <c r="C101" s="11">
        <v>4116</v>
      </c>
      <c r="D101" s="11" t="s">
        <v>616</v>
      </c>
      <c r="E101" s="53"/>
      <c r="F101" s="276"/>
      <c r="G101" s="271"/>
      <c r="H101" s="270" t="e">
        <f>(#REF!/F101)*100</f>
        <v>#REF!</v>
      </c>
    </row>
    <row r="102" spans="1:8" ht="15" hidden="1" customHeight="1" x14ac:dyDescent="0.2">
      <c r="A102" s="11"/>
      <c r="B102" s="11"/>
      <c r="C102" s="11">
        <v>4116</v>
      </c>
      <c r="D102" s="11" t="s">
        <v>200</v>
      </c>
      <c r="E102" s="53"/>
      <c r="F102" s="276"/>
      <c r="G102" s="112"/>
      <c r="H102" s="111" t="e">
        <f>(#REF!/F102)*100</f>
        <v>#REF!</v>
      </c>
    </row>
    <row r="103" spans="1:8" ht="15" hidden="1" customHeight="1" x14ac:dyDescent="0.2">
      <c r="A103" s="11"/>
      <c r="B103" s="11"/>
      <c r="C103" s="11">
        <v>4116</v>
      </c>
      <c r="D103" s="11" t="s">
        <v>200</v>
      </c>
      <c r="E103" s="53"/>
      <c r="F103" s="276"/>
      <c r="G103" s="112"/>
      <c r="H103" s="111" t="e">
        <f>(#REF!/F103)*100</f>
        <v>#REF!</v>
      </c>
    </row>
    <row r="104" spans="1:8" ht="15" hidden="1" customHeight="1" x14ac:dyDescent="0.2">
      <c r="A104" s="11"/>
      <c r="B104" s="11"/>
      <c r="C104" s="11">
        <v>4116</v>
      </c>
      <c r="D104" s="11" t="s">
        <v>201</v>
      </c>
      <c r="E104" s="53"/>
      <c r="F104" s="276"/>
      <c r="G104" s="112"/>
      <c r="H104" s="111" t="e">
        <f>(#REF!/F104)*100</f>
        <v>#REF!</v>
      </c>
    </row>
    <row r="105" spans="1:8" ht="15" hidden="1" customHeight="1" x14ac:dyDescent="0.2">
      <c r="A105" s="10"/>
      <c r="B105" s="11"/>
      <c r="C105" s="11">
        <v>4132</v>
      </c>
      <c r="D105" s="11" t="s">
        <v>77</v>
      </c>
      <c r="E105" s="53"/>
      <c r="F105" s="276"/>
      <c r="G105" s="112"/>
      <c r="H105" s="111" t="e">
        <f>(#REF!/F105)*100</f>
        <v>#REF!</v>
      </c>
    </row>
    <row r="106" spans="1:8" ht="15" hidden="1" customHeight="1" x14ac:dyDescent="0.2">
      <c r="A106" s="10">
        <v>379</v>
      </c>
      <c r="B106" s="11"/>
      <c r="C106" s="11">
        <v>4122</v>
      </c>
      <c r="D106" s="11" t="s">
        <v>536</v>
      </c>
      <c r="E106" s="53"/>
      <c r="F106" s="276"/>
      <c r="G106" s="112"/>
      <c r="H106" s="111" t="e">
        <f>(#REF!/F106)*100</f>
        <v>#REF!</v>
      </c>
    </row>
    <row r="107" spans="1:8" hidden="1" x14ac:dyDescent="0.2">
      <c r="A107" s="10">
        <v>521</v>
      </c>
      <c r="B107" s="11"/>
      <c r="C107" s="11">
        <v>4122</v>
      </c>
      <c r="D107" s="11" t="s">
        <v>549</v>
      </c>
      <c r="E107" s="53"/>
      <c r="F107" s="276"/>
      <c r="G107" s="112"/>
      <c r="H107" s="111" t="e">
        <f>(#REF!/F107)*100</f>
        <v>#REF!</v>
      </c>
    </row>
    <row r="108" spans="1:8" hidden="1" x14ac:dyDescent="0.2">
      <c r="A108" s="10">
        <v>98032</v>
      </c>
      <c r="B108" s="11"/>
      <c r="C108" s="11">
        <v>4122</v>
      </c>
      <c r="D108" s="11" t="s">
        <v>550</v>
      </c>
      <c r="E108" s="53"/>
      <c r="F108" s="276"/>
      <c r="G108" s="112"/>
      <c r="H108" s="111" t="e">
        <f>(#REF!/F108)*100</f>
        <v>#REF!</v>
      </c>
    </row>
    <row r="109" spans="1:8" ht="15" hidden="1" customHeight="1" x14ac:dyDescent="0.2">
      <c r="A109" s="10">
        <v>551</v>
      </c>
      <c r="B109" s="11"/>
      <c r="C109" s="11">
        <v>4122</v>
      </c>
      <c r="D109" s="11" t="s">
        <v>518</v>
      </c>
      <c r="E109" s="53">
        <v>0</v>
      </c>
      <c r="F109" s="276">
        <v>0</v>
      </c>
      <c r="G109" s="112"/>
      <c r="H109" s="111" t="e">
        <f>(#REF!/#REF!)*100</f>
        <v>#REF!</v>
      </c>
    </row>
    <row r="110" spans="1:8" ht="15" hidden="1" customHeight="1" x14ac:dyDescent="0.2">
      <c r="A110" s="34"/>
      <c r="B110" s="28"/>
      <c r="C110" s="28">
        <v>4216</v>
      </c>
      <c r="D110" s="28" t="s">
        <v>76</v>
      </c>
      <c r="E110" s="53">
        <v>0</v>
      </c>
      <c r="F110" s="276">
        <v>0</v>
      </c>
      <c r="G110" s="112"/>
      <c r="H110" s="111" t="e">
        <f>(#REF!/F110)*100</f>
        <v>#REF!</v>
      </c>
    </row>
    <row r="111" spans="1:8" ht="15" hidden="1" customHeight="1" x14ac:dyDescent="0.2">
      <c r="A111" s="11"/>
      <c r="B111" s="11"/>
      <c r="C111" s="11">
        <v>4216</v>
      </c>
      <c r="D111" s="11" t="s">
        <v>75</v>
      </c>
      <c r="E111" s="53">
        <v>0</v>
      </c>
      <c r="F111" s="276">
        <v>0</v>
      </c>
      <c r="G111" s="112"/>
      <c r="H111" s="111" t="e">
        <f>(#REF!/F111)*100</f>
        <v>#REF!</v>
      </c>
    </row>
    <row r="112" spans="1:8" ht="15" customHeight="1" x14ac:dyDescent="0.2">
      <c r="A112" s="11"/>
      <c r="B112" s="11"/>
      <c r="C112" s="11">
        <v>4152</v>
      </c>
      <c r="D112" s="28" t="s">
        <v>88</v>
      </c>
      <c r="E112" s="53">
        <v>0</v>
      </c>
      <c r="F112" s="276">
        <v>368</v>
      </c>
      <c r="G112" s="112">
        <v>368</v>
      </c>
      <c r="H112" s="270">
        <f t="shared" ref="H112:H148" si="5">(G112/F112)*100</f>
        <v>100</v>
      </c>
    </row>
    <row r="113" spans="1:8" ht="15" hidden="1" customHeight="1" x14ac:dyDescent="0.2">
      <c r="A113" s="10">
        <v>551</v>
      </c>
      <c r="B113" s="11"/>
      <c r="C113" s="11">
        <v>4222</v>
      </c>
      <c r="D113" s="11" t="s">
        <v>661</v>
      </c>
      <c r="E113" s="53">
        <v>0</v>
      </c>
      <c r="F113" s="276">
        <v>0</v>
      </c>
      <c r="G113" s="112"/>
      <c r="H113" s="270" t="e">
        <f t="shared" si="5"/>
        <v>#DIV/0!</v>
      </c>
    </row>
    <row r="114" spans="1:8" ht="15" hidden="1" customHeight="1" x14ac:dyDescent="0.2">
      <c r="A114" s="10"/>
      <c r="B114" s="11">
        <v>3341</v>
      </c>
      <c r="C114" s="11">
        <v>2111</v>
      </c>
      <c r="D114" s="11" t="s">
        <v>74</v>
      </c>
      <c r="E114" s="53">
        <v>0</v>
      </c>
      <c r="F114" s="276">
        <v>0</v>
      </c>
      <c r="G114" s="112"/>
      <c r="H114" s="270" t="e">
        <f t="shared" si="5"/>
        <v>#DIV/0!</v>
      </c>
    </row>
    <row r="115" spans="1:8" ht="15.75" hidden="1" x14ac:dyDescent="0.25">
      <c r="A115" s="43">
        <v>359</v>
      </c>
      <c r="B115" s="27"/>
      <c r="C115" s="45">
        <v>4122</v>
      </c>
      <c r="D115" s="31" t="s">
        <v>325</v>
      </c>
      <c r="E115" s="53">
        <v>0</v>
      </c>
      <c r="F115" s="276">
        <v>0</v>
      </c>
      <c r="G115" s="112"/>
      <c r="H115" s="270" t="e">
        <f t="shared" si="5"/>
        <v>#DIV/0!</v>
      </c>
    </row>
    <row r="116" spans="1:8" ht="15.75" hidden="1" x14ac:dyDescent="0.25">
      <c r="A116" s="43"/>
      <c r="B116" s="27"/>
      <c r="C116" s="45">
        <v>4122</v>
      </c>
      <c r="D116" s="31" t="s">
        <v>324</v>
      </c>
      <c r="E116" s="53">
        <v>0</v>
      </c>
      <c r="F116" s="276">
        <v>0</v>
      </c>
      <c r="G116" s="112"/>
      <c r="H116" s="270" t="e">
        <f t="shared" si="5"/>
        <v>#DIV/0!</v>
      </c>
    </row>
    <row r="117" spans="1:8" ht="15.75" hidden="1" x14ac:dyDescent="0.25">
      <c r="A117" s="43">
        <v>379</v>
      </c>
      <c r="B117" s="27"/>
      <c r="C117" s="45">
        <v>4122</v>
      </c>
      <c r="D117" s="31" t="s">
        <v>326</v>
      </c>
      <c r="E117" s="53">
        <v>0</v>
      </c>
      <c r="F117" s="276">
        <v>0</v>
      </c>
      <c r="G117" s="112"/>
      <c r="H117" s="270" t="e">
        <f t="shared" si="5"/>
        <v>#DIV/0!</v>
      </c>
    </row>
    <row r="118" spans="1:8" ht="15.75" hidden="1" x14ac:dyDescent="0.25">
      <c r="A118" s="249"/>
      <c r="B118" s="15"/>
      <c r="C118" s="45"/>
      <c r="D118" s="31"/>
      <c r="E118" s="53">
        <v>0</v>
      </c>
      <c r="F118" s="276">
        <v>0</v>
      </c>
      <c r="G118" s="112"/>
      <c r="H118" s="270" t="e">
        <f t="shared" si="5"/>
        <v>#DIV/0!</v>
      </c>
    </row>
    <row r="119" spans="1:8" hidden="1" x14ac:dyDescent="0.2">
      <c r="A119" s="42"/>
      <c r="B119" s="41">
        <v>3699</v>
      </c>
      <c r="C119" s="39">
        <v>2111</v>
      </c>
      <c r="D119" s="38" t="s">
        <v>329</v>
      </c>
      <c r="E119" s="53">
        <v>0</v>
      </c>
      <c r="F119" s="276">
        <v>0</v>
      </c>
      <c r="G119" s="112"/>
      <c r="H119" s="270" t="e">
        <f t="shared" si="5"/>
        <v>#DIV/0!</v>
      </c>
    </row>
    <row r="120" spans="1:8" hidden="1" x14ac:dyDescent="0.2">
      <c r="A120" s="10">
        <v>521</v>
      </c>
      <c r="B120" s="11"/>
      <c r="C120" s="11">
        <v>4222</v>
      </c>
      <c r="D120" s="11" t="s">
        <v>551</v>
      </c>
      <c r="E120" s="53">
        <v>0</v>
      </c>
      <c r="F120" s="276">
        <v>0</v>
      </c>
      <c r="G120" s="112"/>
      <c r="H120" s="270" t="e">
        <f t="shared" si="5"/>
        <v>#DIV/0!</v>
      </c>
    </row>
    <row r="121" spans="1:8" x14ac:dyDescent="0.2">
      <c r="A121" s="10"/>
      <c r="B121" s="11">
        <v>3349</v>
      </c>
      <c r="C121" s="11">
        <v>2111</v>
      </c>
      <c r="D121" s="11" t="s">
        <v>202</v>
      </c>
      <c r="E121" s="53">
        <v>900</v>
      </c>
      <c r="F121" s="276">
        <v>900</v>
      </c>
      <c r="G121" s="112">
        <v>237.5</v>
      </c>
      <c r="H121" s="270">
        <f t="shared" si="5"/>
        <v>26.388888888888889</v>
      </c>
    </row>
    <row r="122" spans="1:8" hidden="1" x14ac:dyDescent="0.2">
      <c r="A122" s="10"/>
      <c r="B122" s="11">
        <v>3639</v>
      </c>
      <c r="C122" s="11">
        <v>2131</v>
      </c>
      <c r="D122" s="11" t="s">
        <v>609</v>
      </c>
      <c r="E122" s="53">
        <v>0</v>
      </c>
      <c r="F122" s="276">
        <v>0</v>
      </c>
      <c r="G122" s="271"/>
      <c r="H122" s="270" t="e">
        <f t="shared" si="5"/>
        <v>#DIV/0!</v>
      </c>
    </row>
    <row r="123" spans="1:8" ht="15" hidden="1" customHeight="1" x14ac:dyDescent="0.2">
      <c r="A123" s="10"/>
      <c r="B123" s="11">
        <v>3699</v>
      </c>
      <c r="C123" s="11">
        <v>2111</v>
      </c>
      <c r="D123" s="11" t="s">
        <v>405</v>
      </c>
      <c r="E123" s="53">
        <v>0</v>
      </c>
      <c r="F123" s="276">
        <v>0</v>
      </c>
      <c r="G123" s="112"/>
      <c r="H123" s="270" t="e">
        <f t="shared" si="5"/>
        <v>#DIV/0!</v>
      </c>
    </row>
    <row r="124" spans="1:8" ht="15" hidden="1" customHeight="1" x14ac:dyDescent="0.2">
      <c r="A124" s="10"/>
      <c r="B124" s="11">
        <v>3699</v>
      </c>
      <c r="C124" s="11">
        <v>3121</v>
      </c>
      <c r="D124" s="11" t="s">
        <v>508</v>
      </c>
      <c r="E124" s="53">
        <v>0</v>
      </c>
      <c r="F124" s="276">
        <v>0</v>
      </c>
      <c r="G124" s="112"/>
      <c r="H124" s="270" t="e">
        <f t="shared" si="5"/>
        <v>#DIV/0!</v>
      </c>
    </row>
    <row r="125" spans="1:8" ht="15" hidden="1" customHeight="1" x14ac:dyDescent="0.2">
      <c r="A125" s="10"/>
      <c r="B125" s="11">
        <v>3900</v>
      </c>
      <c r="C125" s="11">
        <v>2321</v>
      </c>
      <c r="D125" s="11" t="s">
        <v>587</v>
      </c>
      <c r="E125" s="53">
        <v>0</v>
      </c>
      <c r="F125" s="276">
        <v>0</v>
      </c>
      <c r="G125" s="271"/>
      <c r="H125" s="270" t="e">
        <f t="shared" si="5"/>
        <v>#DIV/0!</v>
      </c>
    </row>
    <row r="126" spans="1:8" ht="15" hidden="1" customHeight="1" x14ac:dyDescent="0.2">
      <c r="A126" s="10"/>
      <c r="B126" s="11">
        <v>5512</v>
      </c>
      <c r="C126" s="11">
        <v>2111</v>
      </c>
      <c r="D126" s="11" t="s">
        <v>73</v>
      </c>
      <c r="E126" s="53">
        <v>0</v>
      </c>
      <c r="F126" s="276">
        <v>0</v>
      </c>
      <c r="G126" s="112"/>
      <c r="H126" s="270" t="e">
        <f t="shared" si="5"/>
        <v>#DIV/0!</v>
      </c>
    </row>
    <row r="127" spans="1:8" ht="15" hidden="1" customHeight="1" x14ac:dyDescent="0.2">
      <c r="A127" s="10"/>
      <c r="B127" s="11">
        <v>5512</v>
      </c>
      <c r="C127" s="11">
        <v>2322</v>
      </c>
      <c r="D127" s="11" t="s">
        <v>665</v>
      </c>
      <c r="E127" s="53">
        <v>0</v>
      </c>
      <c r="F127" s="276">
        <v>0</v>
      </c>
      <c r="G127" s="112"/>
      <c r="H127" s="270" t="e">
        <f t="shared" si="5"/>
        <v>#DIV/0!</v>
      </c>
    </row>
    <row r="128" spans="1:8" ht="15" hidden="1" customHeight="1" x14ac:dyDescent="0.2">
      <c r="A128" s="10"/>
      <c r="B128" s="11">
        <v>5512</v>
      </c>
      <c r="C128" s="11">
        <v>2324</v>
      </c>
      <c r="D128" s="11" t="s">
        <v>203</v>
      </c>
      <c r="E128" s="53">
        <v>0</v>
      </c>
      <c r="F128" s="276">
        <v>0</v>
      </c>
      <c r="G128" s="112"/>
      <c r="H128" s="270" t="e">
        <f t="shared" si="5"/>
        <v>#DIV/0!</v>
      </c>
    </row>
    <row r="129" spans="1:8" ht="15" hidden="1" customHeight="1" x14ac:dyDescent="0.2">
      <c r="A129" s="10"/>
      <c r="B129" s="11">
        <v>5512</v>
      </c>
      <c r="C129" s="11">
        <v>3113</v>
      </c>
      <c r="D129" s="11" t="s">
        <v>204</v>
      </c>
      <c r="E129" s="53">
        <v>0</v>
      </c>
      <c r="F129" s="276">
        <v>0</v>
      </c>
      <c r="G129" s="112"/>
      <c r="H129" s="270" t="e">
        <f t="shared" si="5"/>
        <v>#DIV/0!</v>
      </c>
    </row>
    <row r="130" spans="1:8" ht="15" hidden="1" customHeight="1" x14ac:dyDescent="0.2">
      <c r="A130" s="10"/>
      <c r="B130" s="11">
        <v>5512</v>
      </c>
      <c r="C130" s="11">
        <v>3122</v>
      </c>
      <c r="D130" s="11" t="s">
        <v>71</v>
      </c>
      <c r="E130" s="53">
        <v>0</v>
      </c>
      <c r="F130" s="276">
        <v>0</v>
      </c>
      <c r="G130" s="112"/>
      <c r="H130" s="270" t="e">
        <f t="shared" si="5"/>
        <v>#DIV/0!</v>
      </c>
    </row>
    <row r="131" spans="1:8" hidden="1" x14ac:dyDescent="0.2">
      <c r="A131" s="40"/>
      <c r="B131" s="39">
        <v>3599</v>
      </c>
      <c r="C131" s="11">
        <v>2321</v>
      </c>
      <c r="D131" s="11" t="s">
        <v>331</v>
      </c>
      <c r="E131" s="53">
        <v>0</v>
      </c>
      <c r="F131" s="276">
        <v>0</v>
      </c>
      <c r="G131" s="112"/>
      <c r="H131" s="270" t="e">
        <f t="shared" si="5"/>
        <v>#DIV/0!</v>
      </c>
    </row>
    <row r="132" spans="1:8" hidden="1" x14ac:dyDescent="0.2">
      <c r="A132" s="40"/>
      <c r="B132" s="39">
        <v>3349</v>
      </c>
      <c r="C132" s="11">
        <v>2111</v>
      </c>
      <c r="D132" s="11" t="s">
        <v>448</v>
      </c>
      <c r="E132" s="53">
        <v>0</v>
      </c>
      <c r="F132" s="276">
        <v>0</v>
      </c>
      <c r="G132" s="112"/>
      <c r="H132" s="270" t="e">
        <f t="shared" si="5"/>
        <v>#DIV/0!</v>
      </c>
    </row>
    <row r="133" spans="1:8" ht="15" hidden="1" customHeight="1" x14ac:dyDescent="0.2">
      <c r="A133" s="10"/>
      <c r="B133" s="11">
        <v>3900</v>
      </c>
      <c r="C133" s="11">
        <v>2329</v>
      </c>
      <c r="D133" s="11" t="s">
        <v>468</v>
      </c>
      <c r="E133" s="53">
        <v>0</v>
      </c>
      <c r="F133" s="276">
        <v>0</v>
      </c>
      <c r="G133" s="112"/>
      <c r="H133" s="270" t="e">
        <f t="shared" si="5"/>
        <v>#DIV/0!</v>
      </c>
    </row>
    <row r="134" spans="1:8" hidden="1" x14ac:dyDescent="0.2">
      <c r="A134" s="10"/>
      <c r="B134" s="11">
        <v>5272</v>
      </c>
      <c r="C134" s="11">
        <v>2212</v>
      </c>
      <c r="D134" s="11" t="s">
        <v>504</v>
      </c>
      <c r="E134" s="53">
        <v>0</v>
      </c>
      <c r="F134" s="276">
        <v>0</v>
      </c>
      <c r="G134" s="112"/>
      <c r="H134" s="270" t="e">
        <f t="shared" si="5"/>
        <v>#DIV/0!</v>
      </c>
    </row>
    <row r="135" spans="1:8" ht="15" hidden="1" customHeight="1" x14ac:dyDescent="0.2">
      <c r="A135" s="10">
        <v>211</v>
      </c>
      <c r="B135" s="11">
        <v>5512</v>
      </c>
      <c r="C135" s="11">
        <v>2321</v>
      </c>
      <c r="D135" s="11" t="s">
        <v>537</v>
      </c>
      <c r="E135" s="53">
        <v>0</v>
      </c>
      <c r="F135" s="276">
        <v>0</v>
      </c>
      <c r="G135" s="112"/>
      <c r="H135" s="270" t="e">
        <f t="shared" si="5"/>
        <v>#DIV/0!</v>
      </c>
    </row>
    <row r="136" spans="1:8" ht="15" hidden="1" customHeight="1" x14ac:dyDescent="0.2">
      <c r="A136" s="10">
        <v>211</v>
      </c>
      <c r="B136" s="11">
        <v>5512</v>
      </c>
      <c r="C136" s="11">
        <v>2322</v>
      </c>
      <c r="D136" s="11" t="s">
        <v>72</v>
      </c>
      <c r="E136" s="53">
        <v>0</v>
      </c>
      <c r="F136" s="276">
        <v>0</v>
      </c>
      <c r="G136" s="112"/>
      <c r="H136" s="270" t="e">
        <f t="shared" si="5"/>
        <v>#DIV/0!</v>
      </c>
    </row>
    <row r="137" spans="1:8" ht="17.25" customHeight="1" x14ac:dyDescent="0.2">
      <c r="A137" s="10"/>
      <c r="B137" s="11">
        <v>5512</v>
      </c>
      <c r="C137" s="11">
        <v>3113</v>
      </c>
      <c r="D137" s="11" t="s">
        <v>543</v>
      </c>
      <c r="E137" s="53">
        <v>3000</v>
      </c>
      <c r="F137" s="276">
        <v>3000</v>
      </c>
      <c r="G137" s="112">
        <v>0</v>
      </c>
      <c r="H137" s="270">
        <f t="shared" si="5"/>
        <v>0</v>
      </c>
    </row>
    <row r="138" spans="1:8" x14ac:dyDescent="0.2">
      <c r="A138" s="10"/>
      <c r="B138" s="11">
        <v>6171</v>
      </c>
      <c r="C138" s="11">
        <v>2111</v>
      </c>
      <c r="D138" s="11" t="s">
        <v>450</v>
      </c>
      <c r="E138" s="53">
        <v>220</v>
      </c>
      <c r="F138" s="276">
        <v>220</v>
      </c>
      <c r="G138" s="112">
        <v>37.9</v>
      </c>
      <c r="H138" s="270">
        <f t="shared" si="5"/>
        <v>17.227272727272727</v>
      </c>
    </row>
    <row r="139" spans="1:8" ht="15" hidden="1" customHeight="1" x14ac:dyDescent="0.2">
      <c r="A139" s="10"/>
      <c r="B139" s="11">
        <v>6171</v>
      </c>
      <c r="C139" s="11">
        <v>2131</v>
      </c>
      <c r="D139" s="11" t="s">
        <v>449</v>
      </c>
      <c r="E139" s="53">
        <v>0</v>
      </c>
      <c r="F139" s="276">
        <v>0</v>
      </c>
      <c r="G139" s="112"/>
      <c r="H139" s="270" t="e">
        <f t="shared" si="5"/>
        <v>#DIV/0!</v>
      </c>
    </row>
    <row r="140" spans="1:8" x14ac:dyDescent="0.2">
      <c r="A140" s="10"/>
      <c r="B140" s="11">
        <v>6171</v>
      </c>
      <c r="C140" s="11">
        <v>2132</v>
      </c>
      <c r="D140" s="11" t="s">
        <v>451</v>
      </c>
      <c r="E140" s="53">
        <v>88</v>
      </c>
      <c r="F140" s="276">
        <v>88</v>
      </c>
      <c r="G140" s="112">
        <v>21.8</v>
      </c>
      <c r="H140" s="270">
        <f t="shared" si="5"/>
        <v>24.772727272727273</v>
      </c>
    </row>
    <row r="141" spans="1:8" ht="15" hidden="1" customHeight="1" x14ac:dyDescent="0.2">
      <c r="A141" s="10"/>
      <c r="B141" s="11">
        <v>6171</v>
      </c>
      <c r="C141" s="11">
        <v>2212</v>
      </c>
      <c r="D141" s="11" t="s">
        <v>205</v>
      </c>
      <c r="E141" s="53">
        <v>0</v>
      </c>
      <c r="F141" s="276">
        <v>0</v>
      </c>
      <c r="G141" s="112"/>
      <c r="H141" s="270" t="e">
        <f t="shared" si="5"/>
        <v>#DIV/0!</v>
      </c>
    </row>
    <row r="142" spans="1:8" ht="15" hidden="1" customHeight="1" x14ac:dyDescent="0.2">
      <c r="A142" s="10"/>
      <c r="B142" s="11">
        <v>6171</v>
      </c>
      <c r="C142" s="11">
        <v>2133</v>
      </c>
      <c r="D142" s="11" t="s">
        <v>70</v>
      </c>
      <c r="E142" s="53">
        <v>0</v>
      </c>
      <c r="F142" s="276">
        <v>0</v>
      </c>
      <c r="G142" s="112"/>
      <c r="H142" s="270" t="e">
        <f t="shared" si="5"/>
        <v>#DIV/0!</v>
      </c>
    </row>
    <row r="143" spans="1:8" ht="15" hidden="1" customHeight="1" x14ac:dyDescent="0.2">
      <c r="A143" s="10"/>
      <c r="B143" s="11">
        <v>6171</v>
      </c>
      <c r="C143" s="11">
        <v>2310</v>
      </c>
      <c r="D143" s="11" t="s">
        <v>69</v>
      </c>
      <c r="E143" s="53">
        <v>0</v>
      </c>
      <c r="F143" s="276">
        <v>0</v>
      </c>
      <c r="G143" s="112"/>
      <c r="H143" s="270" t="e">
        <f t="shared" si="5"/>
        <v>#DIV/0!</v>
      </c>
    </row>
    <row r="144" spans="1:8" ht="15" hidden="1" customHeight="1" x14ac:dyDescent="0.2">
      <c r="A144" s="10"/>
      <c r="B144" s="11">
        <v>6171</v>
      </c>
      <c r="C144" s="11">
        <v>2322</v>
      </c>
      <c r="D144" s="11" t="s">
        <v>206</v>
      </c>
      <c r="E144" s="53">
        <v>0</v>
      </c>
      <c r="F144" s="276">
        <v>0</v>
      </c>
      <c r="G144" s="112"/>
      <c r="H144" s="270" t="e">
        <f t="shared" si="5"/>
        <v>#DIV/0!</v>
      </c>
    </row>
    <row r="145" spans="1:8" x14ac:dyDescent="0.2">
      <c r="A145" s="10"/>
      <c r="B145" s="11">
        <v>6171</v>
      </c>
      <c r="C145" s="11">
        <v>2324</v>
      </c>
      <c r="D145" s="11" t="s">
        <v>603</v>
      </c>
      <c r="E145" s="53">
        <v>0</v>
      </c>
      <c r="F145" s="276">
        <v>0</v>
      </c>
      <c r="G145" s="112">
        <v>1069.5999999999999</v>
      </c>
      <c r="H145" s="270" t="e">
        <f t="shared" si="5"/>
        <v>#DIV/0!</v>
      </c>
    </row>
    <row r="146" spans="1:8" ht="15" hidden="1" customHeight="1" x14ac:dyDescent="0.2">
      <c r="A146" s="10"/>
      <c r="B146" s="11">
        <v>6171</v>
      </c>
      <c r="C146" s="11">
        <v>2329</v>
      </c>
      <c r="D146" s="11" t="s">
        <v>68</v>
      </c>
      <c r="E146" s="53">
        <v>0</v>
      </c>
      <c r="F146" s="276">
        <v>0</v>
      </c>
      <c r="G146" s="112"/>
      <c r="H146" s="270" t="e">
        <f t="shared" si="5"/>
        <v>#DIV/0!</v>
      </c>
    </row>
    <row r="147" spans="1:8" ht="15" customHeight="1" x14ac:dyDescent="0.2">
      <c r="A147" s="10"/>
      <c r="B147" s="11">
        <v>6171</v>
      </c>
      <c r="C147" s="11">
        <v>3113</v>
      </c>
      <c r="D147" s="11" t="s">
        <v>640</v>
      </c>
      <c r="E147" s="53">
        <v>0</v>
      </c>
      <c r="F147" s="276">
        <v>0</v>
      </c>
      <c r="G147" s="271">
        <v>6.3</v>
      </c>
      <c r="H147" s="270" t="e">
        <f t="shared" si="5"/>
        <v>#DIV/0!</v>
      </c>
    </row>
    <row r="148" spans="1:8" ht="15" customHeight="1" thickBot="1" x14ac:dyDescent="0.25">
      <c r="A148" s="10"/>
      <c r="B148" s="58">
        <v>6409</v>
      </c>
      <c r="C148" s="58">
        <v>2328</v>
      </c>
      <c r="D148" s="58" t="s">
        <v>67</v>
      </c>
      <c r="E148" s="53">
        <v>0</v>
      </c>
      <c r="F148" s="278">
        <v>0</v>
      </c>
      <c r="G148" s="112">
        <v>1</v>
      </c>
      <c r="H148" s="270" t="e">
        <f t="shared" si="5"/>
        <v>#DIV/0!</v>
      </c>
    </row>
    <row r="149" spans="1:8" ht="15.75" hidden="1" thickBot="1" x14ac:dyDescent="0.25">
      <c r="A149" s="10"/>
      <c r="B149" s="11">
        <v>6171</v>
      </c>
      <c r="C149" s="11">
        <v>2329</v>
      </c>
      <c r="D149" s="11" t="s">
        <v>298</v>
      </c>
      <c r="E149" s="53"/>
      <c r="F149" s="181"/>
      <c r="G149" s="112"/>
      <c r="H149" s="111" t="e">
        <f>(#REF!/F149)*100</f>
        <v>#REF!</v>
      </c>
    </row>
    <row r="150" spans="1:8" ht="15.75" hidden="1" thickBot="1" x14ac:dyDescent="0.25">
      <c r="A150" s="10"/>
      <c r="B150" s="11">
        <v>6171</v>
      </c>
      <c r="C150" s="11">
        <v>3113</v>
      </c>
      <c r="D150" s="11" t="s">
        <v>452</v>
      </c>
      <c r="E150" s="53"/>
      <c r="F150" s="181"/>
      <c r="G150" s="112"/>
      <c r="H150" s="111" t="e">
        <f>(#REF!/F150)*100</f>
        <v>#REF!</v>
      </c>
    </row>
    <row r="151" spans="1:8" ht="15.75" hidden="1" thickBot="1" x14ac:dyDescent="0.25">
      <c r="A151" s="10"/>
      <c r="B151" s="11">
        <v>6171</v>
      </c>
      <c r="C151" s="11">
        <v>3121</v>
      </c>
      <c r="D151" s="11" t="s">
        <v>453</v>
      </c>
      <c r="E151" s="53">
        <v>0</v>
      </c>
      <c r="F151" s="181"/>
      <c r="G151" s="112"/>
      <c r="H151" s="111" t="e">
        <f>(#REF!/F151)*100</f>
        <v>#REF!</v>
      </c>
    </row>
    <row r="152" spans="1:8" ht="15.75" hidden="1" thickBot="1" x14ac:dyDescent="0.25">
      <c r="A152" s="10"/>
      <c r="B152" s="11">
        <v>6171</v>
      </c>
      <c r="C152" s="11">
        <v>3113</v>
      </c>
      <c r="D152" s="11" t="s">
        <v>452</v>
      </c>
      <c r="E152" s="53">
        <v>0</v>
      </c>
      <c r="F152" s="181"/>
      <c r="G152" s="112"/>
      <c r="H152" s="111" t="e">
        <f>(#REF!/F152)*100</f>
        <v>#REF!</v>
      </c>
    </row>
    <row r="153" spans="1:8" ht="15.75" hidden="1" thickBot="1" x14ac:dyDescent="0.25">
      <c r="A153" s="10"/>
      <c r="B153" s="11">
        <v>6330</v>
      </c>
      <c r="C153" s="11">
        <v>4132</v>
      </c>
      <c r="D153" s="11" t="s">
        <v>31</v>
      </c>
      <c r="E153" s="53">
        <v>0</v>
      </c>
      <c r="F153" s="181"/>
      <c r="G153" s="112"/>
      <c r="H153" s="111" t="e">
        <f>(#REF!/F153)*100</f>
        <v>#REF!</v>
      </c>
    </row>
    <row r="154" spans="1:8" ht="15.75" hidden="1" thickBot="1" x14ac:dyDescent="0.25">
      <c r="A154" s="10"/>
      <c r="B154" s="11">
        <v>6310</v>
      </c>
      <c r="C154" s="11">
        <v>2141</v>
      </c>
      <c r="D154" s="11" t="s">
        <v>467</v>
      </c>
      <c r="E154" s="53">
        <v>0</v>
      </c>
      <c r="F154" s="181"/>
      <c r="G154" s="112"/>
      <c r="H154" s="111" t="e">
        <f>(#REF!/F154)*100</f>
        <v>#REF!</v>
      </c>
    </row>
    <row r="155" spans="1:8" ht="17.25" hidden="1" customHeight="1" x14ac:dyDescent="0.2">
      <c r="A155" s="10"/>
      <c r="B155" s="11">
        <v>6409</v>
      </c>
      <c r="C155" s="11">
        <v>2328</v>
      </c>
      <c r="D155" s="11" t="s">
        <v>292</v>
      </c>
      <c r="E155" s="53">
        <v>0</v>
      </c>
      <c r="F155" s="181">
        <v>0</v>
      </c>
      <c r="G155" s="112"/>
      <c r="H155" s="111" t="e">
        <f>(#REF!/F155)*100</f>
        <v>#REF!</v>
      </c>
    </row>
    <row r="156" spans="1:8" ht="17.25" hidden="1" customHeight="1" thickBot="1" x14ac:dyDescent="0.25">
      <c r="A156" s="10"/>
      <c r="B156" s="11">
        <v>6409</v>
      </c>
      <c r="C156" s="11">
        <v>2329</v>
      </c>
      <c r="D156" s="11" t="s">
        <v>400</v>
      </c>
      <c r="E156" s="53">
        <v>0</v>
      </c>
      <c r="F156" s="181">
        <v>0</v>
      </c>
      <c r="G156" s="112">
        <v>0</v>
      </c>
      <c r="H156" s="111" t="e">
        <f>(#REF!/F156)*100</f>
        <v>#REF!</v>
      </c>
    </row>
    <row r="157" spans="1:8" s="6" customFormat="1" ht="21.75" customHeight="1" thickTop="1" thickBot="1" x14ac:dyDescent="0.3">
      <c r="A157" s="226"/>
      <c r="B157" s="37"/>
      <c r="C157" s="37"/>
      <c r="D157" s="36" t="s">
        <v>66</v>
      </c>
      <c r="E157" s="87">
        <f t="shared" ref="E157:G157" si="6">SUM(E80:E156)</f>
        <v>4208</v>
      </c>
      <c r="F157" s="184">
        <f t="shared" si="6"/>
        <v>4576</v>
      </c>
      <c r="G157" s="203">
        <f t="shared" si="6"/>
        <v>1742.0999999999997</v>
      </c>
      <c r="H157" s="117">
        <f t="shared" ref="H157" si="7">(G157/F157)*100</f>
        <v>38.070367132867126</v>
      </c>
    </row>
    <row r="158" spans="1:8" ht="15" customHeight="1" x14ac:dyDescent="0.25">
      <c r="A158" s="7"/>
      <c r="B158" s="7"/>
      <c r="C158" s="7"/>
      <c r="D158" s="8"/>
      <c r="E158" s="95"/>
      <c r="F158" s="95"/>
    </row>
    <row r="159" spans="1:8" ht="12.75" hidden="1" customHeight="1" x14ac:dyDescent="0.25">
      <c r="A159" s="7"/>
      <c r="B159" s="7"/>
      <c r="C159" s="7"/>
      <c r="D159" s="8"/>
      <c r="E159" s="95"/>
      <c r="F159" s="95"/>
    </row>
    <row r="160" spans="1:8" ht="8.65" customHeight="1" thickBot="1" x14ac:dyDescent="0.3">
      <c r="A160" s="7"/>
      <c r="B160" s="7"/>
      <c r="C160" s="7"/>
      <c r="D160" s="8"/>
      <c r="E160" s="95"/>
      <c r="F160" s="95"/>
    </row>
    <row r="161" spans="1:8" ht="15.75" x14ac:dyDescent="0.25">
      <c r="A161" s="22" t="s">
        <v>14</v>
      </c>
      <c r="B161" s="22" t="s">
        <v>403</v>
      </c>
      <c r="C161" s="22" t="s">
        <v>404</v>
      </c>
      <c r="D161" s="21" t="s">
        <v>12</v>
      </c>
      <c r="E161" s="20" t="s">
        <v>11</v>
      </c>
      <c r="F161" s="20" t="s">
        <v>11</v>
      </c>
      <c r="G161" s="20" t="s">
        <v>0</v>
      </c>
      <c r="H161" s="113" t="s">
        <v>348</v>
      </c>
    </row>
    <row r="162" spans="1:8" ht="15.75" customHeight="1" thickBot="1" x14ac:dyDescent="0.3">
      <c r="A162" s="19"/>
      <c r="B162" s="19"/>
      <c r="C162" s="19"/>
      <c r="D162" s="18"/>
      <c r="E162" s="189" t="s">
        <v>10</v>
      </c>
      <c r="F162" s="191" t="s">
        <v>9</v>
      </c>
      <c r="G162" s="216" t="s">
        <v>677</v>
      </c>
      <c r="H162" s="120" t="s">
        <v>349</v>
      </c>
    </row>
    <row r="163" spans="1:8" ht="16.5" customHeight="1" thickTop="1" x14ac:dyDescent="0.25">
      <c r="A163" s="27">
        <v>50</v>
      </c>
      <c r="B163" s="27"/>
      <c r="C163" s="27"/>
      <c r="D163" s="26" t="s">
        <v>346</v>
      </c>
      <c r="E163" s="52"/>
      <c r="F163" s="192"/>
      <c r="G163" s="204"/>
      <c r="H163" s="124"/>
    </row>
    <row r="164" spans="1:8" ht="16.5" customHeight="1" x14ac:dyDescent="0.25">
      <c r="A164" s="35"/>
      <c r="B164" s="27"/>
      <c r="C164" s="27"/>
      <c r="D164" s="26"/>
      <c r="E164" s="52"/>
      <c r="F164" s="193"/>
      <c r="G164" s="202"/>
      <c r="H164" s="115"/>
    </row>
    <row r="165" spans="1:8" x14ac:dyDescent="0.2">
      <c r="A165" s="10"/>
      <c r="B165" s="11"/>
      <c r="C165" s="11">
        <v>1353</v>
      </c>
      <c r="D165" s="11" t="s">
        <v>55</v>
      </c>
      <c r="E165" s="53">
        <v>600</v>
      </c>
      <c r="F165" s="181">
        <v>600</v>
      </c>
      <c r="G165" s="112">
        <v>200.1</v>
      </c>
      <c r="H165" s="270">
        <f t="shared" ref="H165:H193" si="8">(G165/F165)*100</f>
        <v>33.349999999999994</v>
      </c>
    </row>
    <row r="166" spans="1:8" x14ac:dyDescent="0.2">
      <c r="A166" s="11"/>
      <c r="B166" s="11"/>
      <c r="C166" s="11">
        <v>1359</v>
      </c>
      <c r="D166" s="11" t="s">
        <v>54</v>
      </c>
      <c r="E166" s="53">
        <v>0</v>
      </c>
      <c r="F166" s="276">
        <v>0</v>
      </c>
      <c r="G166" s="112">
        <v>6</v>
      </c>
      <c r="H166" s="270" t="e">
        <f t="shared" si="8"/>
        <v>#DIV/0!</v>
      </c>
    </row>
    <row r="167" spans="1:8" x14ac:dyDescent="0.2">
      <c r="A167" s="11"/>
      <c r="B167" s="11"/>
      <c r="C167" s="11">
        <v>1361</v>
      </c>
      <c r="D167" s="11" t="s">
        <v>28</v>
      </c>
      <c r="E167" s="53">
        <v>8000</v>
      </c>
      <c r="F167" s="276">
        <v>8000</v>
      </c>
      <c r="G167" s="112">
        <v>2429.4</v>
      </c>
      <c r="H167" s="270">
        <f t="shared" si="8"/>
        <v>30.367500000000003</v>
      </c>
    </row>
    <row r="168" spans="1:8" hidden="1" x14ac:dyDescent="0.2">
      <c r="A168" s="11">
        <v>13011</v>
      </c>
      <c r="B168" s="11"/>
      <c r="C168" s="11">
        <v>4116</v>
      </c>
      <c r="D168" s="11" t="s">
        <v>395</v>
      </c>
      <c r="E168" s="53">
        <v>0</v>
      </c>
      <c r="F168" s="276">
        <v>0</v>
      </c>
      <c r="G168" s="112"/>
      <c r="H168" s="270" t="e">
        <f t="shared" si="8"/>
        <v>#DIV/0!</v>
      </c>
    </row>
    <row r="169" spans="1:8" hidden="1" x14ac:dyDescent="0.2">
      <c r="A169" s="11">
        <v>13015</v>
      </c>
      <c r="B169" s="11"/>
      <c r="C169" s="11">
        <v>4116</v>
      </c>
      <c r="D169" s="11" t="s">
        <v>396</v>
      </c>
      <c r="E169" s="53">
        <v>0</v>
      </c>
      <c r="F169" s="276">
        <v>0</v>
      </c>
      <c r="G169" s="112"/>
      <c r="H169" s="270" t="e">
        <f t="shared" si="8"/>
        <v>#DIV/0!</v>
      </c>
    </row>
    <row r="170" spans="1:8" hidden="1" x14ac:dyDescent="0.2">
      <c r="A170" s="11">
        <v>13013</v>
      </c>
      <c r="B170" s="11"/>
      <c r="C170" s="11">
        <v>4116</v>
      </c>
      <c r="D170" s="11" t="s">
        <v>409</v>
      </c>
      <c r="E170" s="53">
        <v>0</v>
      </c>
      <c r="F170" s="276">
        <v>0</v>
      </c>
      <c r="G170" s="112"/>
      <c r="H170" s="270" t="e">
        <f t="shared" si="8"/>
        <v>#DIV/0!</v>
      </c>
    </row>
    <row r="171" spans="1:8" x14ac:dyDescent="0.2">
      <c r="A171" s="11"/>
      <c r="B171" s="11"/>
      <c r="C171" s="11">
        <v>4121</v>
      </c>
      <c r="D171" s="11" t="s">
        <v>53</v>
      </c>
      <c r="E171" s="53">
        <v>789</v>
      </c>
      <c r="F171" s="276">
        <v>789</v>
      </c>
      <c r="G171" s="112">
        <v>303</v>
      </c>
      <c r="H171" s="270">
        <f t="shared" si="8"/>
        <v>38.403041825095059</v>
      </c>
    </row>
    <row r="172" spans="1:8" ht="15" hidden="1" customHeight="1" x14ac:dyDescent="0.2">
      <c r="A172" s="10"/>
      <c r="B172" s="11"/>
      <c r="C172" s="11">
        <v>4122</v>
      </c>
      <c r="D172" s="11" t="s">
        <v>627</v>
      </c>
      <c r="E172" s="53">
        <v>0</v>
      </c>
      <c r="F172" s="276">
        <v>0</v>
      </c>
      <c r="G172" s="112"/>
      <c r="H172" s="270" t="e">
        <f t="shared" si="8"/>
        <v>#DIV/0!</v>
      </c>
    </row>
    <row r="173" spans="1:8" x14ac:dyDescent="0.2">
      <c r="A173" s="10"/>
      <c r="B173" s="11">
        <v>2169</v>
      </c>
      <c r="C173" s="11">
        <v>2212</v>
      </c>
      <c r="D173" s="11" t="s">
        <v>299</v>
      </c>
      <c r="E173" s="53">
        <v>150</v>
      </c>
      <c r="F173" s="276">
        <v>150</v>
      </c>
      <c r="G173" s="112">
        <v>43.8</v>
      </c>
      <c r="H173" s="270">
        <f t="shared" si="8"/>
        <v>29.2</v>
      </c>
    </row>
    <row r="174" spans="1:8" hidden="1" x14ac:dyDescent="0.2">
      <c r="A174" s="10"/>
      <c r="B174" s="11">
        <v>2219</v>
      </c>
      <c r="C174" s="11">
        <v>2212</v>
      </c>
      <c r="D174" s="11" t="s">
        <v>313</v>
      </c>
      <c r="E174" s="53">
        <v>0</v>
      </c>
      <c r="F174" s="276">
        <v>0</v>
      </c>
      <c r="G174" s="112"/>
      <c r="H174" s="270" t="e">
        <f t="shared" si="8"/>
        <v>#DIV/0!</v>
      </c>
    </row>
    <row r="175" spans="1:8" x14ac:dyDescent="0.2">
      <c r="A175" s="10"/>
      <c r="B175" s="11">
        <v>2219</v>
      </c>
      <c r="C175" s="11">
        <v>2321</v>
      </c>
      <c r="D175" s="11" t="s">
        <v>636</v>
      </c>
      <c r="E175" s="53">
        <v>0</v>
      </c>
      <c r="F175" s="276">
        <v>0</v>
      </c>
      <c r="G175" s="271">
        <v>30</v>
      </c>
      <c r="H175" s="270" t="e">
        <f t="shared" si="8"/>
        <v>#DIV/0!</v>
      </c>
    </row>
    <row r="176" spans="1:8" hidden="1" x14ac:dyDescent="0.2">
      <c r="A176" s="10"/>
      <c r="B176" s="11">
        <v>2169</v>
      </c>
      <c r="C176" s="11">
        <v>2324</v>
      </c>
      <c r="D176" s="11" t="s">
        <v>300</v>
      </c>
      <c r="E176" s="53">
        <v>0</v>
      </c>
      <c r="F176" s="276">
        <v>0</v>
      </c>
      <c r="G176" s="112"/>
      <c r="H176" s="270" t="e">
        <f t="shared" si="8"/>
        <v>#DIV/0!</v>
      </c>
    </row>
    <row r="177" spans="1:8" hidden="1" x14ac:dyDescent="0.2">
      <c r="A177" s="11"/>
      <c r="B177" s="11">
        <v>2219</v>
      </c>
      <c r="C177" s="11">
        <v>2324</v>
      </c>
      <c r="D177" s="11" t="s">
        <v>212</v>
      </c>
      <c r="E177" s="53">
        <v>0</v>
      </c>
      <c r="F177" s="276">
        <v>0</v>
      </c>
      <c r="G177" s="112"/>
      <c r="H177" s="270" t="e">
        <f t="shared" si="8"/>
        <v>#DIV/0!</v>
      </c>
    </row>
    <row r="178" spans="1:8" hidden="1" x14ac:dyDescent="0.2">
      <c r="A178" s="11"/>
      <c r="B178" s="11">
        <v>2229</v>
      </c>
      <c r="C178" s="11">
        <v>2212</v>
      </c>
      <c r="D178" s="11" t="s">
        <v>301</v>
      </c>
      <c r="E178" s="53">
        <v>0</v>
      </c>
      <c r="F178" s="276">
        <v>0</v>
      </c>
      <c r="G178" s="112"/>
      <c r="H178" s="270" t="e">
        <f t="shared" si="8"/>
        <v>#DIV/0!</v>
      </c>
    </row>
    <row r="179" spans="1:8" hidden="1" x14ac:dyDescent="0.2">
      <c r="A179" s="10"/>
      <c r="B179" s="11">
        <v>2229</v>
      </c>
      <c r="C179" s="11">
        <v>2324</v>
      </c>
      <c r="D179" s="11" t="s">
        <v>87</v>
      </c>
      <c r="E179" s="53">
        <v>0</v>
      </c>
      <c r="F179" s="276">
        <v>0</v>
      </c>
      <c r="G179" s="112"/>
      <c r="H179" s="270" t="e">
        <f t="shared" si="8"/>
        <v>#DIV/0!</v>
      </c>
    </row>
    <row r="180" spans="1:8" hidden="1" x14ac:dyDescent="0.2">
      <c r="A180" s="10"/>
      <c r="B180" s="11">
        <v>2292</v>
      </c>
      <c r="C180" s="11">
        <v>2229</v>
      </c>
      <c r="D180" s="11" t="s">
        <v>585</v>
      </c>
      <c r="E180" s="53">
        <v>0</v>
      </c>
      <c r="F180" s="276">
        <v>0</v>
      </c>
      <c r="G180" s="271"/>
      <c r="H180" s="270" t="e">
        <f t="shared" si="8"/>
        <v>#DIV/0!</v>
      </c>
    </row>
    <row r="181" spans="1:8" x14ac:dyDescent="0.2">
      <c r="A181" s="11"/>
      <c r="B181" s="11">
        <v>2299</v>
      </c>
      <c r="C181" s="11">
        <v>2212</v>
      </c>
      <c r="D181" s="11" t="s">
        <v>436</v>
      </c>
      <c r="E181" s="53">
        <v>20100</v>
      </c>
      <c r="F181" s="276">
        <v>20100</v>
      </c>
      <c r="G181" s="112">
        <v>2809.4</v>
      </c>
      <c r="H181" s="270">
        <f t="shared" si="8"/>
        <v>13.977114427860696</v>
      </c>
    </row>
    <row r="182" spans="1:8" ht="17.850000000000001" customHeight="1" x14ac:dyDescent="0.2">
      <c r="A182" s="10"/>
      <c r="B182" s="11">
        <v>2299</v>
      </c>
      <c r="C182" s="11">
        <v>2229</v>
      </c>
      <c r="D182" s="11" t="s">
        <v>585</v>
      </c>
      <c r="E182" s="53">
        <v>4900</v>
      </c>
      <c r="F182" s="276">
        <v>4900</v>
      </c>
      <c r="G182" s="277">
        <v>0</v>
      </c>
      <c r="H182" s="270">
        <f t="shared" si="8"/>
        <v>0</v>
      </c>
    </row>
    <row r="183" spans="1:8" ht="17.850000000000001" customHeight="1" x14ac:dyDescent="0.2">
      <c r="A183" s="10"/>
      <c r="B183" s="11">
        <v>2299</v>
      </c>
      <c r="C183" s="11">
        <v>2324</v>
      </c>
      <c r="D183" s="11" t="s">
        <v>678</v>
      </c>
      <c r="E183" s="53">
        <v>0</v>
      </c>
      <c r="F183" s="276">
        <v>0</v>
      </c>
      <c r="G183" s="112">
        <v>3.4</v>
      </c>
      <c r="H183" s="270" t="e">
        <f t="shared" si="8"/>
        <v>#DIV/0!</v>
      </c>
    </row>
    <row r="184" spans="1:8" x14ac:dyDescent="0.2">
      <c r="A184" s="10"/>
      <c r="B184" s="11">
        <v>3399</v>
      </c>
      <c r="C184" s="11">
        <v>2111</v>
      </c>
      <c r="D184" s="11" t="s">
        <v>454</v>
      </c>
      <c r="E184" s="53">
        <v>0</v>
      </c>
      <c r="F184" s="276">
        <v>0</v>
      </c>
      <c r="G184" s="112">
        <v>3</v>
      </c>
      <c r="H184" s="270" t="e">
        <f t="shared" si="8"/>
        <v>#DIV/0!</v>
      </c>
    </row>
    <row r="185" spans="1:8" hidden="1" x14ac:dyDescent="0.2">
      <c r="A185" s="10"/>
      <c r="B185" s="11">
        <v>3599</v>
      </c>
      <c r="C185" s="11">
        <v>2324</v>
      </c>
      <c r="D185" s="11" t="s">
        <v>437</v>
      </c>
      <c r="E185" s="53">
        <v>0</v>
      </c>
      <c r="F185" s="276">
        <v>0</v>
      </c>
      <c r="G185" s="112"/>
      <c r="H185" s="270" t="e">
        <f t="shared" si="8"/>
        <v>#DIV/0!</v>
      </c>
    </row>
    <row r="186" spans="1:8" hidden="1" x14ac:dyDescent="0.2">
      <c r="A186" s="11"/>
      <c r="B186" s="11">
        <v>3612</v>
      </c>
      <c r="C186" s="11">
        <v>2132</v>
      </c>
      <c r="D186" s="11" t="s">
        <v>406</v>
      </c>
      <c r="E186" s="53">
        <v>0</v>
      </c>
      <c r="F186" s="276">
        <v>0</v>
      </c>
      <c r="G186" s="112"/>
      <c r="H186" s="270" t="e">
        <f t="shared" si="8"/>
        <v>#DIV/0!</v>
      </c>
    </row>
    <row r="187" spans="1:8" hidden="1" x14ac:dyDescent="0.2">
      <c r="A187" s="11"/>
      <c r="B187" s="11">
        <v>4171</v>
      </c>
      <c r="C187" s="11">
        <v>2229</v>
      </c>
      <c r="D187" s="11" t="s">
        <v>62</v>
      </c>
      <c r="E187" s="53">
        <v>0</v>
      </c>
      <c r="F187" s="276">
        <v>0</v>
      </c>
      <c r="G187" s="112"/>
      <c r="H187" s="270" t="e">
        <f t="shared" si="8"/>
        <v>#DIV/0!</v>
      </c>
    </row>
    <row r="188" spans="1:8" hidden="1" x14ac:dyDescent="0.2">
      <c r="A188" s="11"/>
      <c r="B188" s="11">
        <v>4379</v>
      </c>
      <c r="C188" s="11">
        <v>2212</v>
      </c>
      <c r="D188" s="29" t="s">
        <v>61</v>
      </c>
      <c r="E188" s="53">
        <v>0</v>
      </c>
      <c r="F188" s="276">
        <v>0</v>
      </c>
      <c r="G188" s="112"/>
      <c r="H188" s="270" t="e">
        <f t="shared" si="8"/>
        <v>#DIV/0!</v>
      </c>
    </row>
    <row r="189" spans="1:8" hidden="1" x14ac:dyDescent="0.2">
      <c r="A189" s="11"/>
      <c r="B189" s="11">
        <v>4399</v>
      </c>
      <c r="C189" s="11">
        <v>2321</v>
      </c>
      <c r="D189" s="29" t="s">
        <v>426</v>
      </c>
      <c r="E189" s="53">
        <v>0</v>
      </c>
      <c r="F189" s="276">
        <v>0</v>
      </c>
      <c r="G189" s="112"/>
      <c r="H189" s="270" t="e">
        <f t="shared" si="8"/>
        <v>#DIV/0!</v>
      </c>
    </row>
    <row r="190" spans="1:8" hidden="1" x14ac:dyDescent="0.2">
      <c r="A190" s="11"/>
      <c r="B190" s="11">
        <v>5311</v>
      </c>
      <c r="C190" s="11">
        <v>3113</v>
      </c>
      <c r="D190" s="29" t="s">
        <v>427</v>
      </c>
      <c r="E190" s="53">
        <v>0</v>
      </c>
      <c r="F190" s="276">
        <v>0</v>
      </c>
      <c r="G190" s="112"/>
      <c r="H190" s="270" t="e">
        <f t="shared" si="8"/>
        <v>#DIV/0!</v>
      </c>
    </row>
    <row r="191" spans="1:8" hidden="1" x14ac:dyDescent="0.2">
      <c r="A191" s="11"/>
      <c r="B191" s="11">
        <v>5512</v>
      </c>
      <c r="C191" s="11">
        <v>2324</v>
      </c>
      <c r="D191" s="11" t="s">
        <v>382</v>
      </c>
      <c r="E191" s="53">
        <v>0</v>
      </c>
      <c r="F191" s="276">
        <v>0</v>
      </c>
      <c r="G191" s="112"/>
      <c r="H191" s="270" t="e">
        <f t="shared" si="8"/>
        <v>#DIV/0!</v>
      </c>
    </row>
    <row r="192" spans="1:8" ht="15" hidden="1" customHeight="1" x14ac:dyDescent="0.2">
      <c r="A192" s="11"/>
      <c r="B192" s="11">
        <v>6171</v>
      </c>
      <c r="C192" s="11">
        <v>2212</v>
      </c>
      <c r="D192" s="11" t="s">
        <v>390</v>
      </c>
      <c r="E192" s="53">
        <v>0</v>
      </c>
      <c r="F192" s="276">
        <v>0</v>
      </c>
      <c r="G192" s="112"/>
      <c r="H192" s="270" t="e">
        <f t="shared" si="8"/>
        <v>#DIV/0!</v>
      </c>
    </row>
    <row r="193" spans="1:8" ht="16.350000000000001" customHeight="1" thickBot="1" x14ac:dyDescent="0.25">
      <c r="A193" s="11"/>
      <c r="B193" s="11">
        <v>6171</v>
      </c>
      <c r="C193" s="11">
        <v>2324</v>
      </c>
      <c r="D193" s="11" t="s">
        <v>603</v>
      </c>
      <c r="E193" s="53">
        <v>200</v>
      </c>
      <c r="F193" s="276">
        <v>200</v>
      </c>
      <c r="G193" s="112">
        <v>37</v>
      </c>
      <c r="H193" s="270">
        <f t="shared" si="8"/>
        <v>18.5</v>
      </c>
    </row>
    <row r="194" spans="1:8" ht="15.75" hidden="1" thickBot="1" x14ac:dyDescent="0.25">
      <c r="A194" s="11"/>
      <c r="B194" s="11">
        <v>6171</v>
      </c>
      <c r="C194" s="11">
        <v>2329</v>
      </c>
      <c r="D194" s="11" t="s">
        <v>213</v>
      </c>
      <c r="E194" s="53"/>
      <c r="F194" s="181"/>
      <c r="G194" s="112"/>
      <c r="H194" s="111" t="e">
        <f>(#REF!/F194)*100</f>
        <v>#REF!</v>
      </c>
    </row>
    <row r="195" spans="1:8" ht="18" hidden="1" customHeight="1" x14ac:dyDescent="0.2">
      <c r="A195" s="11"/>
      <c r="B195" s="11"/>
      <c r="C195" s="11">
        <v>4116</v>
      </c>
      <c r="D195" s="11" t="s">
        <v>315</v>
      </c>
      <c r="E195" s="53"/>
      <c r="F195" s="181"/>
      <c r="G195" s="112"/>
      <c r="H195" s="111" t="e">
        <f>(#REF!/F195)*100</f>
        <v>#REF!</v>
      </c>
    </row>
    <row r="196" spans="1:8" ht="25.5" hidden="1" customHeight="1" x14ac:dyDescent="0.2">
      <c r="A196" s="11"/>
      <c r="B196" s="11"/>
      <c r="C196" s="11">
        <v>4116</v>
      </c>
      <c r="D196" s="11" t="s">
        <v>338</v>
      </c>
      <c r="E196" s="53"/>
      <c r="F196" s="181"/>
      <c r="G196" s="112"/>
      <c r="H196" s="111" t="e">
        <f>(#REF!/F196)*100</f>
        <v>#REF!</v>
      </c>
    </row>
    <row r="197" spans="1:8" ht="15.75" hidden="1" thickBot="1" x14ac:dyDescent="0.25">
      <c r="A197" s="29"/>
      <c r="B197" s="11"/>
      <c r="C197" s="11">
        <v>4116</v>
      </c>
      <c r="D197" s="11" t="s">
        <v>339</v>
      </c>
      <c r="E197" s="53"/>
      <c r="F197" s="181"/>
      <c r="G197" s="112"/>
      <c r="H197" s="111" t="e">
        <f>(#REF!/F197)*100</f>
        <v>#REF!</v>
      </c>
    </row>
    <row r="198" spans="1:8" ht="15.75" hidden="1" thickBot="1" x14ac:dyDescent="0.25">
      <c r="A198" s="11"/>
      <c r="B198" s="11">
        <v>6330</v>
      </c>
      <c r="C198" s="11">
        <v>4132</v>
      </c>
      <c r="D198" s="11" t="s">
        <v>31</v>
      </c>
      <c r="E198" s="53"/>
      <c r="F198" s="181"/>
      <c r="G198" s="112"/>
      <c r="H198" s="111" t="e">
        <f>(#REF!/F198)*100</f>
        <v>#REF!</v>
      </c>
    </row>
    <row r="199" spans="1:8" ht="15.75" hidden="1" thickBot="1" x14ac:dyDescent="0.25">
      <c r="A199" s="11"/>
      <c r="B199" s="11">
        <v>6402</v>
      </c>
      <c r="C199" s="11">
        <v>2229</v>
      </c>
      <c r="D199" s="11" t="s">
        <v>19</v>
      </c>
      <c r="E199" s="53"/>
      <c r="F199" s="181"/>
      <c r="G199" s="112"/>
      <c r="H199" s="111" t="e">
        <f>(#REF!/F199)*100</f>
        <v>#REF!</v>
      </c>
    </row>
    <row r="200" spans="1:8" ht="19.5" hidden="1" customHeight="1" x14ac:dyDescent="0.2">
      <c r="A200" s="11"/>
      <c r="B200" s="11">
        <v>6409</v>
      </c>
      <c r="C200" s="11">
        <v>2328</v>
      </c>
      <c r="D200" s="11" t="s">
        <v>489</v>
      </c>
      <c r="E200" s="53"/>
      <c r="F200" s="181"/>
      <c r="G200" s="112"/>
      <c r="H200" s="111" t="e">
        <f>(#REF!/F200)*100</f>
        <v>#REF!</v>
      </c>
    </row>
    <row r="201" spans="1:8" ht="16.7" hidden="1" customHeight="1" thickBot="1" x14ac:dyDescent="0.25">
      <c r="A201" s="11"/>
      <c r="B201" s="11">
        <v>6409</v>
      </c>
      <c r="C201" s="11">
        <v>2329</v>
      </c>
      <c r="D201" s="11" t="s">
        <v>588</v>
      </c>
      <c r="E201" s="53"/>
      <c r="F201" s="181"/>
      <c r="G201" s="271"/>
      <c r="H201" s="270" t="e">
        <f>(#REF!/F201)*100</f>
        <v>#REF!</v>
      </c>
    </row>
    <row r="202" spans="1:8" s="6" customFormat="1" ht="21.75" customHeight="1" thickTop="1" thickBot="1" x14ac:dyDescent="0.3">
      <c r="A202" s="9"/>
      <c r="B202" s="37"/>
      <c r="C202" s="37"/>
      <c r="D202" s="36" t="s">
        <v>59</v>
      </c>
      <c r="E202" s="87">
        <f>SUM(E165:E201)</f>
        <v>34739</v>
      </c>
      <c r="F202" s="184">
        <f>SUM(F165:F201)</f>
        <v>34739</v>
      </c>
      <c r="G202" s="203">
        <f>SUM(G165:G201)</f>
        <v>5865.1</v>
      </c>
      <c r="H202" s="117">
        <f t="shared" ref="H202" si="9">(G202/F202)*100</f>
        <v>16.883329974956101</v>
      </c>
    </row>
    <row r="203" spans="1:8" s="123" customFormat="1" ht="21.75" customHeight="1" x14ac:dyDescent="0.25">
      <c r="D203" s="121"/>
      <c r="E203" s="95"/>
      <c r="F203" s="95"/>
      <c r="G203" s="122"/>
      <c r="H203" s="55"/>
    </row>
    <row r="204" spans="1:8" s="123" customFormat="1" ht="6.95" customHeight="1" thickBot="1" x14ac:dyDescent="0.3">
      <c r="D204" s="121"/>
      <c r="E204" s="95"/>
      <c r="F204" s="95"/>
      <c r="G204" s="122"/>
      <c r="H204" s="55"/>
    </row>
    <row r="205" spans="1:8" ht="15.75" x14ac:dyDescent="0.25">
      <c r="A205" s="22" t="s">
        <v>14</v>
      </c>
      <c r="B205" s="22" t="s">
        <v>403</v>
      </c>
      <c r="C205" s="22" t="s">
        <v>404</v>
      </c>
      <c r="D205" s="21" t="s">
        <v>12</v>
      </c>
      <c r="E205" s="20" t="s">
        <v>11</v>
      </c>
      <c r="F205" s="20" t="s">
        <v>11</v>
      </c>
      <c r="G205" s="20" t="s">
        <v>0</v>
      </c>
      <c r="H205" s="113" t="s">
        <v>348</v>
      </c>
    </row>
    <row r="206" spans="1:8" ht="15.75" customHeight="1" thickBot="1" x14ac:dyDescent="0.3">
      <c r="A206" s="19"/>
      <c r="B206" s="19"/>
      <c r="C206" s="19"/>
      <c r="D206" s="18"/>
      <c r="E206" s="189" t="s">
        <v>10</v>
      </c>
      <c r="F206" s="191" t="s">
        <v>9</v>
      </c>
      <c r="G206" s="216" t="s">
        <v>677</v>
      </c>
      <c r="H206" s="120" t="s">
        <v>349</v>
      </c>
    </row>
    <row r="207" spans="1:8" ht="16.5" customHeight="1" thickTop="1" x14ac:dyDescent="0.25">
      <c r="A207" s="27">
        <v>90</v>
      </c>
      <c r="B207" s="27"/>
      <c r="C207" s="27"/>
      <c r="D207" s="26" t="s">
        <v>52</v>
      </c>
      <c r="E207" s="52"/>
      <c r="F207" s="192"/>
      <c r="G207" s="205"/>
      <c r="H207" s="127"/>
    </row>
    <row r="208" spans="1:8" ht="16.5" customHeight="1" x14ac:dyDescent="0.25">
      <c r="A208" s="27"/>
      <c r="B208" s="27"/>
      <c r="C208" s="27"/>
      <c r="D208" s="26"/>
      <c r="E208" s="52"/>
      <c r="F208" s="193"/>
      <c r="G208" s="206"/>
      <c r="H208" s="125"/>
    </row>
    <row r="209" spans="1:8" hidden="1" x14ac:dyDescent="0.2">
      <c r="A209" s="11"/>
      <c r="B209" s="11"/>
      <c r="C209" s="11">
        <v>4116</v>
      </c>
      <c r="D209" s="11" t="s">
        <v>215</v>
      </c>
      <c r="E209" s="214">
        <v>0</v>
      </c>
      <c r="F209" s="194">
        <v>0</v>
      </c>
      <c r="G209" s="112">
        <v>0</v>
      </c>
      <c r="H209" s="111" t="e">
        <f>(#REF!/F209)*100</f>
        <v>#REF!</v>
      </c>
    </row>
    <row r="210" spans="1:8" hidden="1" x14ac:dyDescent="0.2">
      <c r="A210" s="11"/>
      <c r="B210" s="11"/>
      <c r="C210" s="11">
        <v>4116</v>
      </c>
      <c r="D210" s="11" t="s">
        <v>51</v>
      </c>
      <c r="E210" s="214">
        <v>0</v>
      </c>
      <c r="F210" s="194">
        <v>0</v>
      </c>
      <c r="G210" s="112">
        <v>0</v>
      </c>
      <c r="H210" s="111" t="e">
        <f>(#REF!/F210)*100</f>
        <v>#REF!</v>
      </c>
    </row>
    <row r="211" spans="1:8" hidden="1" x14ac:dyDescent="0.2">
      <c r="A211" s="10"/>
      <c r="B211" s="11"/>
      <c r="C211" s="11">
        <v>4116</v>
      </c>
      <c r="D211" s="11" t="s">
        <v>216</v>
      </c>
      <c r="E211" s="214">
        <v>0</v>
      </c>
      <c r="F211" s="194">
        <v>0</v>
      </c>
      <c r="G211" s="112">
        <v>0</v>
      </c>
      <c r="H211" s="111" t="e">
        <f>(#REF!/F211)*100</f>
        <v>#REF!</v>
      </c>
    </row>
    <row r="212" spans="1:8" ht="15" hidden="1" customHeight="1" x14ac:dyDescent="0.2">
      <c r="A212" s="11"/>
      <c r="B212" s="11"/>
      <c r="C212" s="11">
        <v>1361</v>
      </c>
      <c r="D212" s="11" t="s">
        <v>28</v>
      </c>
      <c r="E212" s="53"/>
      <c r="F212" s="181"/>
      <c r="G212" s="112"/>
      <c r="H212" s="111" t="e">
        <f>(#REF!/F212)*100</f>
        <v>#REF!</v>
      </c>
    </row>
    <row r="213" spans="1:8" ht="15" customHeight="1" x14ac:dyDescent="0.2">
      <c r="A213" s="11"/>
      <c r="B213" s="11"/>
      <c r="C213" s="11">
        <v>2460</v>
      </c>
      <c r="D213" s="11" t="s">
        <v>475</v>
      </c>
      <c r="E213" s="53">
        <v>0</v>
      </c>
      <c r="F213" s="181">
        <v>0</v>
      </c>
      <c r="G213" s="112">
        <v>1.5</v>
      </c>
      <c r="H213" s="270" t="e">
        <f t="shared" ref="H213:H238" si="10">(G213/F213)*100</f>
        <v>#DIV/0!</v>
      </c>
    </row>
    <row r="214" spans="1:8" ht="15" customHeight="1" x14ac:dyDescent="0.2">
      <c r="A214" s="11">
        <v>13021</v>
      </c>
      <c r="B214" s="11"/>
      <c r="C214" s="11">
        <v>4116</v>
      </c>
      <c r="D214" s="11" t="s">
        <v>641</v>
      </c>
      <c r="E214" s="53">
        <v>2400</v>
      </c>
      <c r="F214" s="276">
        <v>2400</v>
      </c>
      <c r="G214" s="271">
        <v>0</v>
      </c>
      <c r="H214" s="270">
        <f t="shared" si="10"/>
        <v>0</v>
      </c>
    </row>
    <row r="215" spans="1:8" ht="15" hidden="1" customHeight="1" x14ac:dyDescent="0.2">
      <c r="A215" s="11">
        <v>14033</v>
      </c>
      <c r="B215" s="11"/>
      <c r="C215" s="11">
        <v>4116</v>
      </c>
      <c r="D215" s="11" t="s">
        <v>277</v>
      </c>
      <c r="E215" s="53">
        <v>0</v>
      </c>
      <c r="F215" s="276">
        <v>0</v>
      </c>
      <c r="G215" s="112"/>
      <c r="H215" s="270" t="e">
        <f t="shared" si="10"/>
        <v>#DIV/0!</v>
      </c>
    </row>
    <row r="216" spans="1:8" ht="15" hidden="1" customHeight="1" x14ac:dyDescent="0.2">
      <c r="A216" s="11">
        <v>14036</v>
      </c>
      <c r="B216" s="11"/>
      <c r="C216" s="11">
        <v>4116</v>
      </c>
      <c r="D216" s="11" t="s">
        <v>538</v>
      </c>
      <c r="E216" s="53">
        <v>0</v>
      </c>
      <c r="F216" s="276">
        <v>0</v>
      </c>
      <c r="G216" s="112"/>
      <c r="H216" s="270" t="e">
        <f t="shared" si="10"/>
        <v>#DIV/0!</v>
      </c>
    </row>
    <row r="217" spans="1:8" ht="15" hidden="1" customHeight="1" x14ac:dyDescent="0.2">
      <c r="A217" s="11">
        <v>14032</v>
      </c>
      <c r="B217" s="11"/>
      <c r="C217" s="11">
        <v>4116</v>
      </c>
      <c r="D217" s="11" t="s">
        <v>481</v>
      </c>
      <c r="E217" s="53">
        <v>0</v>
      </c>
      <c r="F217" s="276">
        <v>0</v>
      </c>
      <c r="G217" s="112"/>
      <c r="H217" s="270" t="e">
        <f t="shared" si="10"/>
        <v>#DIV/0!</v>
      </c>
    </row>
    <row r="218" spans="1:8" ht="13.5" hidden="1" customHeight="1" x14ac:dyDescent="0.2">
      <c r="A218" s="10">
        <v>14032</v>
      </c>
      <c r="B218" s="11"/>
      <c r="C218" s="11">
        <v>4116</v>
      </c>
      <c r="D218" s="11" t="s">
        <v>401</v>
      </c>
      <c r="E218" s="53">
        <v>0</v>
      </c>
      <c r="F218" s="276">
        <v>0</v>
      </c>
      <c r="G218" s="112"/>
      <c r="H218" s="270" t="e">
        <f t="shared" si="10"/>
        <v>#DIV/0!</v>
      </c>
    </row>
    <row r="219" spans="1:8" ht="13.5" hidden="1" customHeight="1" x14ac:dyDescent="0.2">
      <c r="A219" s="10">
        <v>14990</v>
      </c>
      <c r="B219" s="11"/>
      <c r="C219" s="11">
        <v>4116</v>
      </c>
      <c r="D219" s="11" t="s">
        <v>495</v>
      </c>
      <c r="E219" s="53">
        <v>0</v>
      </c>
      <c r="F219" s="276">
        <v>0</v>
      </c>
      <c r="G219" s="112"/>
      <c r="H219" s="270" t="e">
        <f t="shared" si="10"/>
        <v>#DIV/0!</v>
      </c>
    </row>
    <row r="220" spans="1:8" ht="15" customHeight="1" x14ac:dyDescent="0.2">
      <c r="A220" s="13"/>
      <c r="B220" s="13"/>
      <c r="C220" s="13">
        <v>4121</v>
      </c>
      <c r="D220" s="11" t="s">
        <v>304</v>
      </c>
      <c r="E220" s="53">
        <v>1100</v>
      </c>
      <c r="F220" s="276">
        <v>1100</v>
      </c>
      <c r="G220" s="112">
        <v>200</v>
      </c>
      <c r="H220" s="270">
        <f t="shared" si="10"/>
        <v>18.181818181818183</v>
      </c>
    </row>
    <row r="221" spans="1:8" ht="15" hidden="1" customHeight="1" x14ac:dyDescent="0.2">
      <c r="A221" s="11">
        <v>539</v>
      </c>
      <c r="B221" s="11"/>
      <c r="C221" s="11">
        <v>4122</v>
      </c>
      <c r="D221" s="126" t="s">
        <v>589</v>
      </c>
      <c r="E221" s="53">
        <v>0</v>
      </c>
      <c r="F221" s="276">
        <v>0</v>
      </c>
      <c r="G221" s="271"/>
      <c r="H221" s="270" t="e">
        <f t="shared" si="10"/>
        <v>#DIV/0!</v>
      </c>
    </row>
    <row r="222" spans="1:8" ht="15" hidden="1" customHeight="1" x14ac:dyDescent="0.2">
      <c r="A222" s="11">
        <v>539</v>
      </c>
      <c r="B222" s="11"/>
      <c r="C222" s="11">
        <v>4122</v>
      </c>
      <c r="D222" s="126" t="s">
        <v>646</v>
      </c>
      <c r="E222" s="53">
        <v>0</v>
      </c>
      <c r="F222" s="276">
        <v>0</v>
      </c>
      <c r="G222" s="271"/>
      <c r="H222" s="270" t="e">
        <f t="shared" si="10"/>
        <v>#DIV/0!</v>
      </c>
    </row>
    <row r="223" spans="1:8" ht="15" hidden="1" customHeight="1" x14ac:dyDescent="0.2">
      <c r="A223" s="11"/>
      <c r="B223" s="11"/>
      <c r="C223" s="11">
        <v>4216</v>
      </c>
      <c r="D223" s="126" t="s">
        <v>344</v>
      </c>
      <c r="E223" s="53">
        <v>0</v>
      </c>
      <c r="F223" s="276">
        <v>0</v>
      </c>
      <c r="G223" s="112"/>
      <c r="H223" s="270" t="e">
        <f t="shared" si="10"/>
        <v>#DIV/0!</v>
      </c>
    </row>
    <row r="224" spans="1:8" ht="15" hidden="1" customHeight="1" x14ac:dyDescent="0.2">
      <c r="A224" s="11">
        <v>14990</v>
      </c>
      <c r="B224" s="11"/>
      <c r="C224" s="11">
        <v>4216</v>
      </c>
      <c r="D224" s="13" t="s">
        <v>666</v>
      </c>
      <c r="E224" s="53">
        <v>0</v>
      </c>
      <c r="F224" s="276">
        <v>0</v>
      </c>
      <c r="G224" s="112"/>
      <c r="H224" s="270" t="e">
        <f t="shared" si="10"/>
        <v>#DIV/0!</v>
      </c>
    </row>
    <row r="225" spans="1:8" ht="15" hidden="1" customHeight="1" x14ac:dyDescent="0.2">
      <c r="A225" s="11"/>
      <c r="B225" s="11"/>
      <c r="C225" s="11">
        <v>4222</v>
      </c>
      <c r="D225" s="13" t="s">
        <v>482</v>
      </c>
      <c r="E225" s="53">
        <v>0</v>
      </c>
      <c r="F225" s="276">
        <v>0</v>
      </c>
      <c r="G225" s="112"/>
      <c r="H225" s="270" t="e">
        <f t="shared" si="10"/>
        <v>#DIV/0!</v>
      </c>
    </row>
    <row r="226" spans="1:8" ht="14.85" customHeight="1" x14ac:dyDescent="0.2">
      <c r="A226" s="11"/>
      <c r="B226" s="11">
        <v>2219</v>
      </c>
      <c r="C226" s="11">
        <v>2111</v>
      </c>
      <c r="D226" s="11" t="s">
        <v>50</v>
      </c>
      <c r="E226" s="53">
        <v>14300</v>
      </c>
      <c r="F226" s="276">
        <v>14300</v>
      </c>
      <c r="G226" s="112">
        <v>3631.4</v>
      </c>
      <c r="H226" s="270">
        <f t="shared" si="10"/>
        <v>25.394405594405594</v>
      </c>
    </row>
    <row r="227" spans="1:8" ht="14.85" hidden="1" customHeight="1" x14ac:dyDescent="0.2">
      <c r="A227" s="11"/>
      <c r="B227" s="11">
        <v>2219</v>
      </c>
      <c r="C227" s="11">
        <v>2322</v>
      </c>
      <c r="D227" s="11" t="s">
        <v>269</v>
      </c>
      <c r="E227" s="53">
        <v>0</v>
      </c>
      <c r="F227" s="276">
        <v>0</v>
      </c>
      <c r="G227" s="112"/>
      <c r="H227" s="270" t="e">
        <f t="shared" si="10"/>
        <v>#DIV/0!</v>
      </c>
    </row>
    <row r="228" spans="1:8" ht="14.85" customHeight="1" x14ac:dyDescent="0.2">
      <c r="A228" s="11"/>
      <c r="B228" s="11">
        <v>2219</v>
      </c>
      <c r="C228" s="11">
        <v>2324</v>
      </c>
      <c r="D228" s="11" t="s">
        <v>558</v>
      </c>
      <c r="E228" s="53">
        <v>0</v>
      </c>
      <c r="F228" s="276">
        <v>0</v>
      </c>
      <c r="G228" s="112">
        <v>40.9</v>
      </c>
      <c r="H228" s="270" t="e">
        <f t="shared" si="10"/>
        <v>#DIV/0!</v>
      </c>
    </row>
    <row r="229" spans="1:8" ht="14.85" hidden="1" customHeight="1" x14ac:dyDescent="0.2">
      <c r="A229" s="11"/>
      <c r="B229" s="11">
        <v>2219</v>
      </c>
      <c r="C229" s="11">
        <v>2329</v>
      </c>
      <c r="D229" s="11" t="s">
        <v>49</v>
      </c>
      <c r="E229" s="53">
        <v>0</v>
      </c>
      <c r="F229" s="276">
        <v>0</v>
      </c>
      <c r="G229" s="112"/>
      <c r="H229" s="270" t="e">
        <f t="shared" si="10"/>
        <v>#DIV/0!</v>
      </c>
    </row>
    <row r="230" spans="1:8" ht="14.85" hidden="1" customHeight="1" x14ac:dyDescent="0.2">
      <c r="A230" s="11"/>
      <c r="B230" s="11">
        <v>3419</v>
      </c>
      <c r="C230" s="11">
        <v>2321</v>
      </c>
      <c r="D230" s="11" t="s">
        <v>284</v>
      </c>
      <c r="E230" s="53">
        <v>0</v>
      </c>
      <c r="F230" s="276">
        <v>0</v>
      </c>
      <c r="G230" s="112"/>
      <c r="H230" s="270" t="e">
        <f t="shared" si="10"/>
        <v>#DIV/0!</v>
      </c>
    </row>
    <row r="231" spans="1:8" ht="14.85" hidden="1" customHeight="1" x14ac:dyDescent="0.2">
      <c r="A231" s="11"/>
      <c r="B231" s="11">
        <v>4379</v>
      </c>
      <c r="C231" s="11">
        <v>2212</v>
      </c>
      <c r="D231" s="11" t="s">
        <v>302</v>
      </c>
      <c r="E231" s="53">
        <v>0</v>
      </c>
      <c r="F231" s="276">
        <v>0</v>
      </c>
      <c r="G231" s="112"/>
      <c r="H231" s="270" t="e">
        <f t="shared" si="10"/>
        <v>#DIV/0!</v>
      </c>
    </row>
    <row r="232" spans="1:8" ht="14.85" hidden="1" customHeight="1" x14ac:dyDescent="0.2">
      <c r="A232" s="11"/>
      <c r="B232" s="11">
        <v>3421</v>
      </c>
      <c r="C232" s="11">
        <v>2324</v>
      </c>
      <c r="D232" s="11" t="s">
        <v>604</v>
      </c>
      <c r="E232" s="53">
        <v>0</v>
      </c>
      <c r="F232" s="276">
        <v>0</v>
      </c>
      <c r="G232" s="112"/>
      <c r="H232" s="270" t="e">
        <f t="shared" si="10"/>
        <v>#DIV/0!</v>
      </c>
    </row>
    <row r="233" spans="1:8" x14ac:dyDescent="0.2">
      <c r="A233" s="11"/>
      <c r="B233" s="11">
        <v>5311</v>
      </c>
      <c r="C233" s="11">
        <v>2111</v>
      </c>
      <c r="D233" s="11" t="s">
        <v>48</v>
      </c>
      <c r="E233" s="53">
        <v>435</v>
      </c>
      <c r="F233" s="276">
        <v>435</v>
      </c>
      <c r="G233" s="112">
        <v>87.1</v>
      </c>
      <c r="H233" s="270">
        <f t="shared" si="10"/>
        <v>20.022988505747126</v>
      </c>
    </row>
    <row r="234" spans="1:8" ht="14.1" customHeight="1" x14ac:dyDescent="0.2">
      <c r="A234" s="11"/>
      <c r="B234" s="11">
        <v>5311</v>
      </c>
      <c r="C234" s="11">
        <v>2212</v>
      </c>
      <c r="D234" s="11" t="s">
        <v>217</v>
      </c>
      <c r="E234" s="53">
        <v>1600</v>
      </c>
      <c r="F234" s="276">
        <v>1600</v>
      </c>
      <c r="G234" s="112">
        <v>108</v>
      </c>
      <c r="H234" s="270">
        <f t="shared" si="10"/>
        <v>6.75</v>
      </c>
    </row>
    <row r="235" spans="1:8" ht="18" hidden="1" customHeight="1" x14ac:dyDescent="0.2">
      <c r="A235" s="29"/>
      <c r="B235" s="29">
        <v>5311</v>
      </c>
      <c r="C235" s="29">
        <v>2310</v>
      </c>
      <c r="D235" s="29" t="s">
        <v>221</v>
      </c>
      <c r="E235" s="53">
        <v>0</v>
      </c>
      <c r="F235" s="276">
        <v>0</v>
      </c>
      <c r="G235" s="112"/>
      <c r="H235" s="270" t="e">
        <f t="shared" si="10"/>
        <v>#DIV/0!</v>
      </c>
    </row>
    <row r="236" spans="1:8" ht="16.5" customHeight="1" x14ac:dyDescent="0.2">
      <c r="A236" s="11">
        <v>777</v>
      </c>
      <c r="B236" s="11">
        <v>5311</v>
      </c>
      <c r="C236" s="11">
        <v>2212</v>
      </c>
      <c r="D236" s="11" t="s">
        <v>303</v>
      </c>
      <c r="E236" s="53">
        <v>0</v>
      </c>
      <c r="F236" s="276">
        <v>0</v>
      </c>
      <c r="G236" s="112">
        <v>114.8</v>
      </c>
      <c r="H236" s="270" t="e">
        <f t="shared" si="10"/>
        <v>#DIV/0!</v>
      </c>
    </row>
    <row r="237" spans="1:8" ht="18" hidden="1" customHeight="1" x14ac:dyDescent="0.2">
      <c r="A237" s="29"/>
      <c r="B237" s="29">
        <v>5311</v>
      </c>
      <c r="C237" s="29">
        <v>2322</v>
      </c>
      <c r="D237" s="29" t="s">
        <v>222</v>
      </c>
      <c r="E237" s="53">
        <v>0</v>
      </c>
      <c r="F237" s="276">
        <v>0</v>
      </c>
      <c r="G237" s="112"/>
      <c r="H237" s="270" t="e">
        <f t="shared" si="10"/>
        <v>#DIV/0!</v>
      </c>
    </row>
    <row r="238" spans="1:8" ht="15.75" thickBot="1" x14ac:dyDescent="0.25">
      <c r="A238" s="11"/>
      <c r="B238" s="11">
        <v>5311</v>
      </c>
      <c r="C238" s="11">
        <v>2324</v>
      </c>
      <c r="D238" s="11" t="s">
        <v>605</v>
      </c>
      <c r="E238" s="53">
        <v>50</v>
      </c>
      <c r="F238" s="276">
        <v>50</v>
      </c>
      <c r="G238" s="112">
        <v>354.3</v>
      </c>
      <c r="H238" s="270">
        <f t="shared" si="10"/>
        <v>708.6</v>
      </c>
    </row>
    <row r="239" spans="1:8" ht="17.850000000000001" hidden="1" customHeight="1" thickBot="1" x14ac:dyDescent="0.25">
      <c r="A239" s="29"/>
      <c r="B239" s="29">
        <v>5311</v>
      </c>
      <c r="C239" s="29">
        <v>2329</v>
      </c>
      <c r="D239" s="29" t="s">
        <v>218</v>
      </c>
      <c r="E239" s="53">
        <v>0</v>
      </c>
      <c r="F239" s="276">
        <v>0</v>
      </c>
      <c r="G239" s="112"/>
      <c r="H239" s="111" t="e">
        <f>(#REF!/F239)*100</f>
        <v>#REF!</v>
      </c>
    </row>
    <row r="240" spans="1:8" ht="15.75" hidden="1" customHeight="1" x14ac:dyDescent="0.2">
      <c r="A240" s="29"/>
      <c r="B240" s="29">
        <v>5311</v>
      </c>
      <c r="C240" s="29">
        <v>2329</v>
      </c>
      <c r="D240" s="29" t="s">
        <v>218</v>
      </c>
      <c r="E240" s="53"/>
      <c r="F240" s="181"/>
      <c r="G240" s="112"/>
      <c r="H240" s="111" t="e">
        <f>(#REF!/F240)*100</f>
        <v>#REF!</v>
      </c>
    </row>
    <row r="241" spans="1:8" ht="15.75" hidden="1" thickBot="1" x14ac:dyDescent="0.25">
      <c r="A241" s="29"/>
      <c r="B241" s="29">
        <v>5311</v>
      </c>
      <c r="C241" s="29">
        <v>3113</v>
      </c>
      <c r="D241" s="29" t="s">
        <v>219</v>
      </c>
      <c r="E241" s="53"/>
      <c r="F241" s="181"/>
      <c r="G241" s="112"/>
      <c r="H241" s="111" t="e">
        <f>(#REF!/F241)*100</f>
        <v>#REF!</v>
      </c>
    </row>
    <row r="242" spans="1:8" ht="15.75" hidden="1" thickBot="1" x14ac:dyDescent="0.25">
      <c r="A242" s="29"/>
      <c r="B242" s="29">
        <v>6409</v>
      </c>
      <c r="C242" s="29">
        <v>2328</v>
      </c>
      <c r="D242" s="29" t="s">
        <v>220</v>
      </c>
      <c r="E242" s="53"/>
      <c r="F242" s="181"/>
      <c r="G242" s="112"/>
      <c r="H242" s="111" t="e">
        <f>(#REF!/F242)*100</f>
        <v>#REF!</v>
      </c>
    </row>
    <row r="243" spans="1:8" ht="15.75" hidden="1" thickBot="1" x14ac:dyDescent="0.25">
      <c r="A243" s="29"/>
      <c r="B243" s="29">
        <v>6409</v>
      </c>
      <c r="C243" s="29">
        <v>2329</v>
      </c>
      <c r="D243" s="29" t="s">
        <v>512</v>
      </c>
      <c r="E243" s="53"/>
      <c r="F243" s="181"/>
      <c r="G243" s="112"/>
      <c r="H243" s="111" t="e">
        <f>(#REF!/F243)*100</f>
        <v>#REF!</v>
      </c>
    </row>
    <row r="244" spans="1:8" ht="17.100000000000001" hidden="1" customHeight="1" thickBot="1" x14ac:dyDescent="0.25">
      <c r="A244" s="11"/>
      <c r="B244" s="11">
        <v>6171</v>
      </c>
      <c r="C244" s="11">
        <v>2212</v>
      </c>
      <c r="D244" s="29" t="s">
        <v>275</v>
      </c>
      <c r="E244" s="53">
        <v>0</v>
      </c>
      <c r="F244" s="181">
        <v>0</v>
      </c>
      <c r="G244" s="112">
        <v>0</v>
      </c>
      <c r="H244" s="111" t="e">
        <f>(#REF!/F244)*100</f>
        <v>#REF!</v>
      </c>
    </row>
    <row r="245" spans="1:8" s="6" customFormat="1" ht="21.75" customHeight="1" thickTop="1" thickBot="1" x14ac:dyDescent="0.3">
      <c r="A245" s="37"/>
      <c r="B245" s="37"/>
      <c r="C245" s="37"/>
      <c r="D245" s="36" t="s">
        <v>47</v>
      </c>
      <c r="E245" s="87">
        <f t="shared" ref="E245:G245" si="11">SUM(E209:E244)</f>
        <v>19885</v>
      </c>
      <c r="F245" s="184">
        <f t="shared" si="11"/>
        <v>19885</v>
      </c>
      <c r="G245" s="203">
        <f t="shared" si="11"/>
        <v>4538</v>
      </c>
      <c r="H245" s="117">
        <f t="shared" ref="H245" si="12">(G245/F245)*100</f>
        <v>22.821222026653256</v>
      </c>
    </row>
    <row r="246" spans="1:8" ht="15" customHeight="1" thickBot="1" x14ac:dyDescent="0.3">
      <c r="A246" s="7"/>
      <c r="B246" s="7"/>
      <c r="C246" s="7"/>
      <c r="D246" s="8"/>
      <c r="E246" s="95"/>
      <c r="F246" s="95"/>
    </row>
    <row r="247" spans="1:8" ht="15" hidden="1" customHeight="1" x14ac:dyDescent="0.25">
      <c r="A247" s="7"/>
      <c r="B247" s="7"/>
      <c r="C247" s="7"/>
      <c r="D247" s="8"/>
      <c r="E247" s="95"/>
      <c r="F247" s="95"/>
    </row>
    <row r="248" spans="1:8" ht="15" hidden="1" customHeight="1" x14ac:dyDescent="0.25">
      <c r="A248" s="7"/>
      <c r="B248" s="7"/>
      <c r="C248" s="7"/>
      <c r="D248" s="8"/>
      <c r="E248" s="95"/>
      <c r="F248" s="95"/>
    </row>
    <row r="249" spans="1:8" ht="15" hidden="1" customHeight="1" x14ac:dyDescent="0.25">
      <c r="A249" s="7"/>
      <c r="B249" s="7"/>
      <c r="C249" s="7"/>
      <c r="D249" s="8"/>
      <c r="E249" s="95"/>
      <c r="F249" s="95"/>
    </row>
    <row r="250" spans="1:8" ht="15" hidden="1" customHeight="1" x14ac:dyDescent="0.25">
      <c r="A250" s="7"/>
      <c r="B250" s="7"/>
      <c r="C250" s="7"/>
      <c r="D250" s="8"/>
      <c r="E250" s="95"/>
      <c r="F250" s="95"/>
    </row>
    <row r="251" spans="1:8" ht="15" hidden="1" customHeight="1" x14ac:dyDescent="0.25">
      <c r="A251" s="7"/>
      <c r="B251" s="7"/>
      <c r="C251" s="7"/>
      <c r="D251" s="8"/>
      <c r="E251" s="95"/>
      <c r="F251" s="95"/>
    </row>
    <row r="252" spans="1:8" ht="15" hidden="1" customHeight="1" x14ac:dyDescent="0.25">
      <c r="A252" s="7"/>
      <c r="B252" s="7"/>
      <c r="C252" s="7"/>
      <c r="D252" s="8"/>
      <c r="E252" s="95"/>
      <c r="F252" s="95"/>
    </row>
    <row r="253" spans="1:8" ht="15" hidden="1" customHeight="1" x14ac:dyDescent="0.25">
      <c r="A253" s="7"/>
      <c r="B253" s="7"/>
      <c r="C253" s="7"/>
      <c r="D253" s="8"/>
      <c r="E253" s="185"/>
      <c r="F253" s="185"/>
    </row>
    <row r="254" spans="1:8" ht="15" hidden="1" customHeight="1" thickBot="1" x14ac:dyDescent="0.3">
      <c r="A254" s="7"/>
      <c r="B254" s="7"/>
      <c r="C254" s="7"/>
      <c r="D254" s="8"/>
      <c r="E254" s="95"/>
      <c r="F254" s="95"/>
    </row>
    <row r="255" spans="1:8" ht="15.75" x14ac:dyDescent="0.25">
      <c r="A255" s="22" t="s">
        <v>14</v>
      </c>
      <c r="B255" s="22" t="s">
        <v>403</v>
      </c>
      <c r="C255" s="22" t="s">
        <v>404</v>
      </c>
      <c r="D255" s="21" t="s">
        <v>12</v>
      </c>
      <c r="E255" s="20" t="s">
        <v>11</v>
      </c>
      <c r="F255" s="20" t="s">
        <v>11</v>
      </c>
      <c r="G255" s="20" t="s">
        <v>0</v>
      </c>
      <c r="H255" s="113" t="s">
        <v>348</v>
      </c>
    </row>
    <row r="256" spans="1:8" ht="15.75" customHeight="1" thickBot="1" x14ac:dyDescent="0.3">
      <c r="A256" s="19"/>
      <c r="B256" s="19"/>
      <c r="C256" s="19"/>
      <c r="D256" s="18"/>
      <c r="E256" s="189" t="s">
        <v>10</v>
      </c>
      <c r="F256" s="191" t="s">
        <v>9</v>
      </c>
      <c r="G256" s="216" t="s">
        <v>677</v>
      </c>
      <c r="H256" s="120" t="s">
        <v>349</v>
      </c>
    </row>
    <row r="257" spans="1:8" ht="18.75" customHeight="1" thickTop="1" x14ac:dyDescent="0.25">
      <c r="A257" s="27">
        <v>100</v>
      </c>
      <c r="B257" s="604" t="s">
        <v>347</v>
      </c>
      <c r="C257" s="605"/>
      <c r="D257" s="606"/>
      <c r="E257" s="52"/>
      <c r="F257" s="192"/>
      <c r="G257" s="205"/>
      <c r="H257" s="127"/>
    </row>
    <row r="258" spans="1:8" x14ac:dyDescent="0.2">
      <c r="A258" s="11"/>
      <c r="B258" s="11"/>
      <c r="C258" s="11"/>
      <c r="D258" s="11"/>
      <c r="E258" s="53"/>
      <c r="F258" s="181"/>
      <c r="G258" s="206"/>
      <c r="H258" s="125"/>
    </row>
    <row r="259" spans="1:8" x14ac:dyDescent="0.2">
      <c r="A259" s="29"/>
      <c r="B259" s="11"/>
      <c r="C259" s="11">
        <v>1333</v>
      </c>
      <c r="D259" s="11" t="s">
        <v>58</v>
      </c>
      <c r="E259" s="53">
        <v>450</v>
      </c>
      <c r="F259" s="181">
        <v>450</v>
      </c>
      <c r="G259" s="112">
        <v>27.5</v>
      </c>
      <c r="H259" s="270">
        <f t="shared" ref="H259:H280" si="13">(G259/F259)*100</f>
        <v>6.1111111111111107</v>
      </c>
    </row>
    <row r="260" spans="1:8" x14ac:dyDescent="0.2">
      <c r="A260" s="29"/>
      <c r="B260" s="11"/>
      <c r="C260" s="11">
        <v>1334</v>
      </c>
      <c r="D260" s="11" t="s">
        <v>57</v>
      </c>
      <c r="E260" s="53">
        <v>250</v>
      </c>
      <c r="F260" s="276">
        <v>250</v>
      </c>
      <c r="G260" s="112">
        <v>118.3</v>
      </c>
      <c r="H260" s="270">
        <f t="shared" si="13"/>
        <v>47.32</v>
      </c>
    </row>
    <row r="261" spans="1:8" x14ac:dyDescent="0.2">
      <c r="A261" s="29"/>
      <c r="B261" s="11"/>
      <c r="C261" s="11">
        <v>1335</v>
      </c>
      <c r="D261" s="11" t="s">
        <v>56</v>
      </c>
      <c r="E261" s="53">
        <v>25</v>
      </c>
      <c r="F261" s="276">
        <v>25</v>
      </c>
      <c r="G261" s="112">
        <v>18.600000000000001</v>
      </c>
      <c r="H261" s="270">
        <f t="shared" si="13"/>
        <v>74.400000000000006</v>
      </c>
    </row>
    <row r="262" spans="1:8" x14ac:dyDescent="0.2">
      <c r="A262" s="29"/>
      <c r="B262" s="11"/>
      <c r="C262" s="11">
        <v>1356</v>
      </c>
      <c r="D262" s="11" t="s">
        <v>208</v>
      </c>
      <c r="E262" s="53">
        <v>11000</v>
      </c>
      <c r="F262" s="276">
        <v>11000</v>
      </c>
      <c r="G262" s="112">
        <v>1046.2</v>
      </c>
      <c r="H262" s="270">
        <f t="shared" si="13"/>
        <v>9.5109090909090899</v>
      </c>
    </row>
    <row r="263" spans="1:8" x14ac:dyDescent="0.2">
      <c r="A263" s="11"/>
      <c r="B263" s="11"/>
      <c r="C263" s="11">
        <v>1361</v>
      </c>
      <c r="D263" s="11" t="s">
        <v>28</v>
      </c>
      <c r="E263" s="53">
        <v>2390</v>
      </c>
      <c r="F263" s="276">
        <v>2390</v>
      </c>
      <c r="G263" s="112">
        <v>653.70000000000005</v>
      </c>
      <c r="H263" s="270">
        <f t="shared" si="13"/>
        <v>27.351464435146443</v>
      </c>
    </row>
    <row r="264" spans="1:8" ht="15.75" hidden="1" x14ac:dyDescent="0.25">
      <c r="A264" s="30"/>
      <c r="B264" s="30"/>
      <c r="C264" s="11">
        <v>4111</v>
      </c>
      <c r="D264" s="11" t="s">
        <v>414</v>
      </c>
      <c r="E264" s="53">
        <v>0</v>
      </c>
      <c r="F264" s="276">
        <v>0</v>
      </c>
      <c r="G264" s="112"/>
      <c r="H264" s="270" t="e">
        <f t="shared" si="13"/>
        <v>#DIV/0!</v>
      </c>
    </row>
    <row r="265" spans="1:8" ht="15.75" hidden="1" x14ac:dyDescent="0.25">
      <c r="A265" s="30"/>
      <c r="B265" s="30"/>
      <c r="C265" s="11">
        <v>4216</v>
      </c>
      <c r="D265" s="11" t="s">
        <v>46</v>
      </c>
      <c r="E265" s="53">
        <v>0</v>
      </c>
      <c r="F265" s="276">
        <v>0</v>
      </c>
      <c r="G265" s="112"/>
      <c r="H265" s="270" t="e">
        <f t="shared" si="13"/>
        <v>#DIV/0!</v>
      </c>
    </row>
    <row r="266" spans="1:8" ht="15.75" hidden="1" x14ac:dyDescent="0.25">
      <c r="A266" s="30"/>
      <c r="B266" s="30"/>
      <c r="C266" s="11">
        <v>4121</v>
      </c>
      <c r="D266" s="11" t="s">
        <v>418</v>
      </c>
      <c r="E266" s="53">
        <v>0</v>
      </c>
      <c r="F266" s="276">
        <v>0</v>
      </c>
      <c r="G266" s="112"/>
      <c r="H266" s="270" t="e">
        <f t="shared" si="13"/>
        <v>#DIV/0!</v>
      </c>
    </row>
    <row r="267" spans="1:8" ht="15" hidden="1" customHeight="1" x14ac:dyDescent="0.2">
      <c r="A267" s="29"/>
      <c r="B267" s="29">
        <v>1036</v>
      </c>
      <c r="C267" s="29">
        <v>2324</v>
      </c>
      <c r="D267" s="29" t="s">
        <v>496</v>
      </c>
      <c r="E267" s="53">
        <v>0</v>
      </c>
      <c r="F267" s="276">
        <v>0</v>
      </c>
      <c r="G267" s="112"/>
      <c r="H267" s="270" t="e">
        <f t="shared" si="13"/>
        <v>#DIV/0!</v>
      </c>
    </row>
    <row r="268" spans="1:8" ht="15" hidden="1" customHeight="1" x14ac:dyDescent="0.2">
      <c r="A268" s="29"/>
      <c r="B268" s="29">
        <v>1069</v>
      </c>
      <c r="C268" s="29">
        <v>2212</v>
      </c>
      <c r="D268" s="29" t="s">
        <v>500</v>
      </c>
      <c r="E268" s="53">
        <v>0</v>
      </c>
      <c r="F268" s="276">
        <v>0</v>
      </c>
      <c r="G268" s="112"/>
      <c r="H268" s="270" t="e">
        <f t="shared" si="13"/>
        <v>#DIV/0!</v>
      </c>
    </row>
    <row r="269" spans="1:8" ht="15" customHeight="1" x14ac:dyDescent="0.2">
      <c r="A269" s="29"/>
      <c r="B269" s="29">
        <v>1070</v>
      </c>
      <c r="C269" s="29">
        <v>2212</v>
      </c>
      <c r="D269" s="29" t="s">
        <v>209</v>
      </c>
      <c r="E269" s="53">
        <v>35</v>
      </c>
      <c r="F269" s="276">
        <v>35</v>
      </c>
      <c r="G269" s="112">
        <v>12.7</v>
      </c>
      <c r="H269" s="270">
        <f t="shared" si="13"/>
        <v>36.285714285714285</v>
      </c>
    </row>
    <row r="270" spans="1:8" x14ac:dyDescent="0.2">
      <c r="A270" s="11"/>
      <c r="B270" s="11">
        <v>2169</v>
      </c>
      <c r="C270" s="11">
        <v>2212</v>
      </c>
      <c r="D270" s="11" t="s">
        <v>223</v>
      </c>
      <c r="E270" s="53">
        <v>200</v>
      </c>
      <c r="F270" s="276">
        <v>200</v>
      </c>
      <c r="G270" s="112">
        <v>83</v>
      </c>
      <c r="H270" s="270">
        <f t="shared" si="13"/>
        <v>41.5</v>
      </c>
    </row>
    <row r="271" spans="1:8" hidden="1" x14ac:dyDescent="0.2">
      <c r="A271" s="29"/>
      <c r="B271" s="29">
        <v>3635</v>
      </c>
      <c r="C271" s="29">
        <v>3122</v>
      </c>
      <c r="D271" s="11" t="s">
        <v>45</v>
      </c>
      <c r="E271" s="53">
        <v>0</v>
      </c>
      <c r="F271" s="276">
        <v>0</v>
      </c>
      <c r="G271" s="112"/>
      <c r="H271" s="270" t="e">
        <f t="shared" si="13"/>
        <v>#DIV/0!</v>
      </c>
    </row>
    <row r="272" spans="1:8" ht="15.95" customHeight="1" x14ac:dyDescent="0.25">
      <c r="A272" s="30"/>
      <c r="B272" s="31">
        <v>2169</v>
      </c>
      <c r="C272" s="11">
        <v>2324</v>
      </c>
      <c r="D272" s="11" t="s">
        <v>455</v>
      </c>
      <c r="E272" s="53">
        <v>0</v>
      </c>
      <c r="F272" s="276">
        <v>0</v>
      </c>
      <c r="G272" s="112">
        <v>1</v>
      </c>
      <c r="H272" s="270" t="e">
        <f t="shared" si="13"/>
        <v>#DIV/0!</v>
      </c>
    </row>
    <row r="273" spans="1:8" ht="15" customHeight="1" x14ac:dyDescent="0.2">
      <c r="A273" s="29"/>
      <c r="B273" s="29">
        <v>2369</v>
      </c>
      <c r="C273" s="29">
        <v>2212</v>
      </c>
      <c r="D273" s="29" t="s">
        <v>210</v>
      </c>
      <c r="E273" s="53">
        <v>15</v>
      </c>
      <c r="F273" s="276">
        <v>15</v>
      </c>
      <c r="G273" s="112">
        <v>0</v>
      </c>
      <c r="H273" s="270">
        <f t="shared" si="13"/>
        <v>0</v>
      </c>
    </row>
    <row r="274" spans="1:8" ht="15" customHeight="1" x14ac:dyDescent="0.2">
      <c r="A274" s="29"/>
      <c r="B274" s="11">
        <v>3322</v>
      </c>
      <c r="C274" s="11">
        <v>2212</v>
      </c>
      <c r="D274" s="11" t="s">
        <v>211</v>
      </c>
      <c r="E274" s="53">
        <v>40</v>
      </c>
      <c r="F274" s="276">
        <v>40</v>
      </c>
      <c r="G274" s="112">
        <v>30</v>
      </c>
      <c r="H274" s="270">
        <f t="shared" si="13"/>
        <v>75</v>
      </c>
    </row>
    <row r="275" spans="1:8" ht="15" customHeight="1" x14ac:dyDescent="0.2">
      <c r="A275" s="29"/>
      <c r="B275" s="11">
        <v>3729</v>
      </c>
      <c r="C275" s="11">
        <v>2212</v>
      </c>
      <c r="D275" s="11" t="s">
        <v>438</v>
      </c>
      <c r="E275" s="53">
        <v>2</v>
      </c>
      <c r="F275" s="276">
        <v>2</v>
      </c>
      <c r="G275" s="112">
        <v>0</v>
      </c>
      <c r="H275" s="270">
        <f t="shared" si="13"/>
        <v>0</v>
      </c>
    </row>
    <row r="276" spans="1:8" ht="15" customHeight="1" x14ac:dyDescent="0.2">
      <c r="A276" s="29"/>
      <c r="B276" s="29">
        <v>3749</v>
      </c>
      <c r="C276" s="29">
        <v>2212</v>
      </c>
      <c r="D276" s="29" t="s">
        <v>279</v>
      </c>
      <c r="E276" s="53">
        <v>8</v>
      </c>
      <c r="F276" s="276">
        <v>8</v>
      </c>
      <c r="G276" s="112">
        <v>3.2</v>
      </c>
      <c r="H276" s="270">
        <f t="shared" si="13"/>
        <v>40</v>
      </c>
    </row>
    <row r="277" spans="1:8" ht="15" hidden="1" customHeight="1" x14ac:dyDescent="0.2">
      <c r="A277" s="29"/>
      <c r="B277" s="11">
        <v>3769</v>
      </c>
      <c r="C277" s="11">
        <v>2212</v>
      </c>
      <c r="D277" s="11" t="s">
        <v>530</v>
      </c>
      <c r="E277" s="53">
        <v>0</v>
      </c>
      <c r="F277" s="276">
        <v>0</v>
      </c>
      <c r="G277" s="112"/>
      <c r="H277" s="270" t="e">
        <f t="shared" si="13"/>
        <v>#DIV/0!</v>
      </c>
    </row>
    <row r="278" spans="1:8" ht="15" hidden="1" customHeight="1" x14ac:dyDescent="0.2">
      <c r="A278" s="29"/>
      <c r="B278" s="11">
        <v>6171</v>
      </c>
      <c r="C278" s="11">
        <v>2111</v>
      </c>
      <c r="D278" s="11" t="s">
        <v>505</v>
      </c>
      <c r="E278" s="53">
        <v>0</v>
      </c>
      <c r="F278" s="276">
        <v>0</v>
      </c>
      <c r="G278" s="112"/>
      <c r="H278" s="270" t="e">
        <f t="shared" si="13"/>
        <v>#DIV/0!</v>
      </c>
    </row>
    <row r="279" spans="1:8" ht="15" customHeight="1" x14ac:dyDescent="0.2">
      <c r="A279" s="29"/>
      <c r="B279" s="11">
        <v>6171</v>
      </c>
      <c r="C279" s="11">
        <v>2212</v>
      </c>
      <c r="D279" s="11" t="s">
        <v>214</v>
      </c>
      <c r="E279" s="53">
        <v>3</v>
      </c>
      <c r="F279" s="276">
        <v>3</v>
      </c>
      <c r="G279" s="112">
        <v>10</v>
      </c>
      <c r="H279" s="270">
        <f t="shared" si="13"/>
        <v>333.33333333333337</v>
      </c>
    </row>
    <row r="280" spans="1:8" ht="15.75" thickBot="1" x14ac:dyDescent="0.25">
      <c r="A280" s="29"/>
      <c r="B280" s="29">
        <v>6171</v>
      </c>
      <c r="C280" s="29">
        <v>2324</v>
      </c>
      <c r="D280" s="11" t="s">
        <v>606</v>
      </c>
      <c r="E280" s="53">
        <v>58</v>
      </c>
      <c r="F280" s="276">
        <v>58</v>
      </c>
      <c r="G280" s="112">
        <v>19</v>
      </c>
      <c r="H280" s="270">
        <f t="shared" si="13"/>
        <v>32.758620689655174</v>
      </c>
    </row>
    <row r="281" spans="1:8" ht="15" hidden="1" customHeight="1" x14ac:dyDescent="0.2">
      <c r="A281" s="29"/>
      <c r="B281" s="11">
        <v>2169</v>
      </c>
      <c r="C281" s="58">
        <v>2324</v>
      </c>
      <c r="D281" s="11" t="s">
        <v>320</v>
      </c>
      <c r="E281" s="53"/>
      <c r="F281" s="181"/>
      <c r="G281" s="112"/>
      <c r="H281" s="111" t="e">
        <f>(#REF!/F281)*100</f>
        <v>#REF!</v>
      </c>
    </row>
    <row r="282" spans="1:8" ht="15" hidden="1" customHeight="1" x14ac:dyDescent="0.2">
      <c r="A282" s="29"/>
      <c r="B282" s="11">
        <v>6171</v>
      </c>
      <c r="C282" s="11">
        <v>2212</v>
      </c>
      <c r="D282" s="11" t="s">
        <v>294</v>
      </c>
      <c r="E282" s="53"/>
      <c r="F282" s="181"/>
      <c r="G282" s="112"/>
      <c r="H282" s="111" t="e">
        <f>(#REF!/F282)*100</f>
        <v>#REF!</v>
      </c>
    </row>
    <row r="283" spans="1:8" ht="15" hidden="1" customHeight="1" x14ac:dyDescent="0.2">
      <c r="A283" s="29"/>
      <c r="B283" s="11">
        <v>6171</v>
      </c>
      <c r="C283" s="11">
        <v>3113</v>
      </c>
      <c r="D283" s="11" t="s">
        <v>501</v>
      </c>
      <c r="E283" s="53"/>
      <c r="F283" s="181"/>
      <c r="G283" s="112"/>
      <c r="H283" s="111" t="e">
        <f>(#REF!/F283)*100</f>
        <v>#REF!</v>
      </c>
    </row>
    <row r="284" spans="1:8" ht="15.75" hidden="1" thickBot="1" x14ac:dyDescent="0.25">
      <c r="A284" s="29">
        <v>98018</v>
      </c>
      <c r="B284" s="29">
        <v>6402</v>
      </c>
      <c r="C284" s="29">
        <v>2222</v>
      </c>
      <c r="D284" s="11" t="s">
        <v>469</v>
      </c>
      <c r="E284" s="53">
        <v>0</v>
      </c>
      <c r="F284" s="181">
        <v>0</v>
      </c>
      <c r="G284" s="112">
        <v>0</v>
      </c>
      <c r="H284" s="111" t="e">
        <f>(#REF!/F284)*100</f>
        <v>#REF!</v>
      </c>
    </row>
    <row r="285" spans="1:8" s="6" customFormat="1" ht="21.75" customHeight="1" thickTop="1" thickBot="1" x14ac:dyDescent="0.3">
      <c r="A285" s="37"/>
      <c r="B285" s="37"/>
      <c r="C285" s="37"/>
      <c r="D285" s="36" t="s">
        <v>44</v>
      </c>
      <c r="E285" s="87">
        <f t="shared" ref="E285:G285" si="14">SUM(E259:E284)</f>
        <v>14476</v>
      </c>
      <c r="F285" s="184">
        <f t="shared" si="14"/>
        <v>14476</v>
      </c>
      <c r="G285" s="203">
        <f t="shared" si="14"/>
        <v>2023.2000000000003</v>
      </c>
      <c r="H285" s="117">
        <f t="shared" ref="H285" si="15">(G285/F285)*100</f>
        <v>13.976236529428022</v>
      </c>
    </row>
    <row r="286" spans="1:8" ht="15" customHeight="1" x14ac:dyDescent="0.25">
      <c r="A286" s="7"/>
      <c r="B286" s="7"/>
      <c r="C286" s="7"/>
      <c r="D286" s="8"/>
      <c r="E286" s="95"/>
      <c r="F286" s="95"/>
    </row>
    <row r="287" spans="1:8" ht="0.75" customHeight="1" x14ac:dyDescent="0.25">
      <c r="A287" s="7"/>
      <c r="B287" s="7"/>
      <c r="C287" s="7"/>
      <c r="D287" s="8"/>
      <c r="E287" s="95"/>
      <c r="F287" s="95"/>
    </row>
    <row r="288" spans="1:8" ht="15" hidden="1" customHeight="1" x14ac:dyDescent="0.25">
      <c r="A288" s="7"/>
      <c r="B288" s="7"/>
      <c r="C288" s="7"/>
      <c r="D288" s="8"/>
      <c r="E288" s="95"/>
      <c r="F288" s="95"/>
    </row>
    <row r="289" spans="1:8" ht="6.75" customHeight="1" thickBot="1" x14ac:dyDescent="0.3">
      <c r="A289" s="7"/>
      <c r="B289" s="7"/>
      <c r="C289" s="7"/>
      <c r="D289" s="8"/>
      <c r="E289" s="95"/>
      <c r="F289" s="95"/>
    </row>
    <row r="290" spans="1:8" ht="15.75" x14ac:dyDescent="0.25">
      <c r="A290" s="22" t="s">
        <v>14</v>
      </c>
      <c r="B290" s="22" t="s">
        <v>403</v>
      </c>
      <c r="C290" s="22" t="s">
        <v>404</v>
      </c>
      <c r="D290" s="21" t="s">
        <v>12</v>
      </c>
      <c r="E290" s="20" t="s">
        <v>11</v>
      </c>
      <c r="F290" s="20" t="s">
        <v>11</v>
      </c>
      <c r="G290" s="20" t="s">
        <v>0</v>
      </c>
      <c r="H290" s="113" t="s">
        <v>348</v>
      </c>
    </row>
    <row r="291" spans="1:8" ht="15.75" customHeight="1" thickBot="1" x14ac:dyDescent="0.3">
      <c r="A291" s="19"/>
      <c r="B291" s="19"/>
      <c r="C291" s="19"/>
      <c r="D291" s="18"/>
      <c r="E291" s="189" t="s">
        <v>10</v>
      </c>
      <c r="F291" s="191" t="s">
        <v>9</v>
      </c>
      <c r="G291" s="216" t="s">
        <v>677</v>
      </c>
      <c r="H291" s="120" t="s">
        <v>349</v>
      </c>
    </row>
    <row r="292" spans="1:8" ht="20.25" customHeight="1" thickTop="1" x14ac:dyDescent="0.25">
      <c r="A292" s="17">
        <v>110</v>
      </c>
      <c r="B292" s="30"/>
      <c r="C292" s="30"/>
      <c r="D292" s="30" t="s">
        <v>43</v>
      </c>
      <c r="E292" s="52"/>
      <c r="F292" s="192"/>
      <c r="G292" s="205"/>
      <c r="H292" s="127"/>
    </row>
    <row r="293" spans="1:8" ht="16.5" customHeight="1" x14ac:dyDescent="0.25">
      <c r="A293" s="17"/>
      <c r="B293" s="30"/>
      <c r="C293" s="30"/>
      <c r="D293" s="30"/>
      <c r="E293" s="52"/>
      <c r="F293" s="193"/>
      <c r="G293" s="202"/>
      <c r="H293" s="115"/>
    </row>
    <row r="294" spans="1:8" x14ac:dyDescent="0.2">
      <c r="A294" s="11"/>
      <c r="B294" s="11"/>
      <c r="C294" s="11">
        <v>1111</v>
      </c>
      <c r="D294" s="11" t="s">
        <v>383</v>
      </c>
      <c r="E294" s="53">
        <v>89760</v>
      </c>
      <c r="F294" s="181">
        <v>89760</v>
      </c>
      <c r="G294" s="112">
        <v>22007.1</v>
      </c>
      <c r="H294" s="270">
        <f t="shared" ref="H294:H357" si="16">(G294/F294)*100</f>
        <v>24.517713903743314</v>
      </c>
    </row>
    <row r="295" spans="1:8" x14ac:dyDescent="0.2">
      <c r="A295" s="11"/>
      <c r="B295" s="11"/>
      <c r="C295" s="11">
        <v>1112</v>
      </c>
      <c r="D295" s="11" t="s">
        <v>384</v>
      </c>
      <c r="E295" s="53">
        <v>5840</v>
      </c>
      <c r="F295" s="276">
        <v>5840</v>
      </c>
      <c r="G295" s="112">
        <v>1181.5999999999999</v>
      </c>
      <c r="H295" s="270">
        <f t="shared" si="16"/>
        <v>20.232876712328764</v>
      </c>
    </row>
    <row r="296" spans="1:8" x14ac:dyDescent="0.2">
      <c r="A296" s="11"/>
      <c r="B296" s="11"/>
      <c r="C296" s="11">
        <v>1113</v>
      </c>
      <c r="D296" s="11" t="s">
        <v>385</v>
      </c>
      <c r="E296" s="53">
        <v>15840</v>
      </c>
      <c r="F296" s="276">
        <v>15840</v>
      </c>
      <c r="G296" s="112">
        <v>4551.3999999999996</v>
      </c>
      <c r="H296" s="270">
        <f t="shared" si="16"/>
        <v>28.733585858585858</v>
      </c>
    </row>
    <row r="297" spans="1:8" x14ac:dyDescent="0.2">
      <c r="A297" s="11"/>
      <c r="B297" s="11"/>
      <c r="C297" s="11">
        <v>1121</v>
      </c>
      <c r="D297" s="11" t="s">
        <v>42</v>
      </c>
      <c r="E297" s="53">
        <v>116730</v>
      </c>
      <c r="F297" s="276">
        <v>116730</v>
      </c>
      <c r="G297" s="112">
        <v>25013.599999999999</v>
      </c>
      <c r="H297" s="270">
        <f t="shared" si="16"/>
        <v>21.428595905080098</v>
      </c>
    </row>
    <row r="298" spans="1:8" x14ac:dyDescent="0.2">
      <c r="A298" s="11"/>
      <c r="B298" s="11"/>
      <c r="C298" s="11">
        <v>1122</v>
      </c>
      <c r="D298" s="11" t="s">
        <v>41</v>
      </c>
      <c r="E298" s="53">
        <v>13000</v>
      </c>
      <c r="F298" s="276">
        <v>13883.9</v>
      </c>
      <c r="G298" s="112">
        <v>13883.9</v>
      </c>
      <c r="H298" s="270">
        <f t="shared" si="16"/>
        <v>100</v>
      </c>
    </row>
    <row r="299" spans="1:8" x14ac:dyDescent="0.2">
      <c r="A299" s="11"/>
      <c r="B299" s="11"/>
      <c r="C299" s="11">
        <v>1211</v>
      </c>
      <c r="D299" s="11" t="s">
        <v>40</v>
      </c>
      <c r="E299" s="53">
        <v>249300</v>
      </c>
      <c r="F299" s="276">
        <v>249300</v>
      </c>
      <c r="G299" s="112">
        <v>59722.8</v>
      </c>
      <c r="H299" s="270">
        <f t="shared" si="16"/>
        <v>23.956197352587246</v>
      </c>
    </row>
    <row r="300" spans="1:8" hidden="1" x14ac:dyDescent="0.2">
      <c r="A300" s="11"/>
      <c r="B300" s="11"/>
      <c r="C300" s="11">
        <v>1340</v>
      </c>
      <c r="D300" s="11" t="s">
        <v>553</v>
      </c>
      <c r="E300" s="53">
        <v>0</v>
      </c>
      <c r="F300" s="276">
        <v>0</v>
      </c>
      <c r="G300" s="112"/>
      <c r="H300" s="270" t="e">
        <f t="shared" si="16"/>
        <v>#DIV/0!</v>
      </c>
    </row>
    <row r="301" spans="1:8" x14ac:dyDescent="0.2">
      <c r="A301" s="11"/>
      <c r="B301" s="11"/>
      <c r="C301" s="11">
        <v>1341</v>
      </c>
      <c r="D301" s="11" t="s">
        <v>39</v>
      </c>
      <c r="E301" s="53">
        <v>860</v>
      </c>
      <c r="F301" s="276">
        <v>860</v>
      </c>
      <c r="G301" s="112">
        <v>281.7</v>
      </c>
      <c r="H301" s="270">
        <f t="shared" si="16"/>
        <v>32.755813953488371</v>
      </c>
    </row>
    <row r="302" spans="1:8" ht="15" customHeight="1" x14ac:dyDescent="0.25">
      <c r="A302" s="33"/>
      <c r="B302" s="30"/>
      <c r="C302" s="31">
        <v>1342</v>
      </c>
      <c r="D302" s="31" t="s">
        <v>506</v>
      </c>
      <c r="E302" s="53">
        <v>600</v>
      </c>
      <c r="F302" s="276">
        <v>600</v>
      </c>
      <c r="G302" s="112">
        <v>150.30000000000001</v>
      </c>
      <c r="H302" s="270">
        <f t="shared" si="16"/>
        <v>25.05</v>
      </c>
    </row>
    <row r="303" spans="1:8" x14ac:dyDescent="0.2">
      <c r="A303" s="32"/>
      <c r="B303" s="31"/>
      <c r="C303" s="31">
        <v>1343</v>
      </c>
      <c r="D303" s="31" t="s">
        <v>38</v>
      </c>
      <c r="E303" s="53">
        <v>1500</v>
      </c>
      <c r="F303" s="276">
        <v>1500</v>
      </c>
      <c r="G303" s="112">
        <v>544</v>
      </c>
      <c r="H303" s="270">
        <f t="shared" si="16"/>
        <v>36.266666666666666</v>
      </c>
    </row>
    <row r="304" spans="1:8" x14ac:dyDescent="0.2">
      <c r="A304" s="10"/>
      <c r="B304" s="11"/>
      <c r="C304" s="11">
        <v>1345</v>
      </c>
      <c r="D304" s="11" t="s">
        <v>554</v>
      </c>
      <c r="E304" s="53">
        <v>18800</v>
      </c>
      <c r="F304" s="276">
        <v>18800</v>
      </c>
      <c r="G304" s="112">
        <v>5506.4</v>
      </c>
      <c r="H304" s="270">
        <f t="shared" si="16"/>
        <v>29.289361702127657</v>
      </c>
    </row>
    <row r="305" spans="1:8" x14ac:dyDescent="0.2">
      <c r="A305" s="10"/>
      <c r="B305" s="11"/>
      <c r="C305" s="11">
        <v>1349</v>
      </c>
      <c r="D305" s="11" t="s">
        <v>509</v>
      </c>
      <c r="E305" s="53">
        <v>0</v>
      </c>
      <c r="F305" s="276">
        <v>0</v>
      </c>
      <c r="G305" s="112">
        <v>114.7</v>
      </c>
      <c r="H305" s="270" t="e">
        <f t="shared" si="16"/>
        <v>#DIV/0!</v>
      </c>
    </row>
    <row r="306" spans="1:8" x14ac:dyDescent="0.2">
      <c r="A306" s="11"/>
      <c r="B306" s="11"/>
      <c r="C306" s="11">
        <v>1361</v>
      </c>
      <c r="D306" s="11" t="s">
        <v>37</v>
      </c>
      <c r="E306" s="53">
        <v>0</v>
      </c>
      <c r="F306" s="276">
        <v>0</v>
      </c>
      <c r="G306" s="112">
        <v>1</v>
      </c>
      <c r="H306" s="270" t="e">
        <f t="shared" si="16"/>
        <v>#DIV/0!</v>
      </c>
    </row>
    <row r="307" spans="1:8" ht="16.350000000000001" customHeight="1" x14ac:dyDescent="0.2">
      <c r="A307" s="11"/>
      <c r="B307" s="11"/>
      <c r="C307" s="11">
        <v>1381</v>
      </c>
      <c r="D307" s="11" t="s">
        <v>386</v>
      </c>
      <c r="E307" s="53">
        <v>0</v>
      </c>
      <c r="F307" s="276">
        <v>0</v>
      </c>
      <c r="G307" s="112">
        <v>1011.5</v>
      </c>
      <c r="H307" s="270" t="e">
        <f t="shared" si="16"/>
        <v>#DIV/0!</v>
      </c>
    </row>
    <row r="308" spans="1:8" ht="17.850000000000001" hidden="1" customHeight="1" x14ac:dyDescent="0.2">
      <c r="A308" s="11"/>
      <c r="B308" s="11"/>
      <c r="C308" s="11">
        <v>1382</v>
      </c>
      <c r="D308" s="11" t="s">
        <v>270</v>
      </c>
      <c r="E308" s="53">
        <v>0</v>
      </c>
      <c r="F308" s="276">
        <v>0</v>
      </c>
      <c r="G308" s="112"/>
      <c r="H308" s="270" t="e">
        <f t="shared" si="16"/>
        <v>#DIV/0!</v>
      </c>
    </row>
    <row r="309" spans="1:8" hidden="1" x14ac:dyDescent="0.2">
      <c r="A309" s="11"/>
      <c r="B309" s="11"/>
      <c r="C309" s="11">
        <v>1383</v>
      </c>
      <c r="D309" s="11" t="s">
        <v>229</v>
      </c>
      <c r="E309" s="53">
        <v>0</v>
      </c>
      <c r="F309" s="276">
        <v>0</v>
      </c>
      <c r="G309" s="112"/>
      <c r="H309" s="270" t="e">
        <f t="shared" si="16"/>
        <v>#DIV/0!</v>
      </c>
    </row>
    <row r="310" spans="1:8" x14ac:dyDescent="0.2">
      <c r="A310" s="11"/>
      <c r="B310" s="11"/>
      <c r="C310" s="11">
        <v>1511</v>
      </c>
      <c r="D310" s="11" t="s">
        <v>36</v>
      </c>
      <c r="E310" s="53">
        <v>44000</v>
      </c>
      <c r="F310" s="276">
        <v>44000</v>
      </c>
      <c r="G310" s="112">
        <v>273</v>
      </c>
      <c r="H310" s="270">
        <f t="shared" si="16"/>
        <v>0.62045454545454548</v>
      </c>
    </row>
    <row r="311" spans="1:8" hidden="1" x14ac:dyDescent="0.2">
      <c r="A311" s="11"/>
      <c r="B311" s="11"/>
      <c r="C311" s="11">
        <v>2451</v>
      </c>
      <c r="D311" s="11" t="s">
        <v>391</v>
      </c>
      <c r="E311" s="53">
        <v>0</v>
      </c>
      <c r="F311" s="276">
        <v>0</v>
      </c>
      <c r="G311" s="112"/>
      <c r="H311" s="270" t="e">
        <f t="shared" si="16"/>
        <v>#DIV/0!</v>
      </c>
    </row>
    <row r="312" spans="1:8" hidden="1" x14ac:dyDescent="0.2">
      <c r="A312" s="11"/>
      <c r="B312" s="11"/>
      <c r="C312" s="11">
        <v>3201</v>
      </c>
      <c r="D312" s="11" t="s">
        <v>337</v>
      </c>
      <c r="E312" s="53">
        <v>0</v>
      </c>
      <c r="F312" s="276">
        <v>0</v>
      </c>
      <c r="G312" s="112"/>
      <c r="H312" s="270" t="e">
        <f t="shared" si="16"/>
        <v>#DIV/0!</v>
      </c>
    </row>
    <row r="313" spans="1:8" hidden="1" x14ac:dyDescent="0.2">
      <c r="A313" s="11"/>
      <c r="B313" s="11"/>
      <c r="C313" s="11">
        <v>4111</v>
      </c>
      <c r="D313" s="11" t="s">
        <v>582</v>
      </c>
      <c r="E313" s="53">
        <v>0</v>
      </c>
      <c r="F313" s="276">
        <v>0</v>
      </c>
      <c r="G313" s="112"/>
      <c r="H313" s="270" t="e">
        <f t="shared" si="16"/>
        <v>#DIV/0!</v>
      </c>
    </row>
    <row r="314" spans="1:8" x14ac:dyDescent="0.2">
      <c r="A314" s="11"/>
      <c r="B314" s="11"/>
      <c r="C314" s="11">
        <v>4112</v>
      </c>
      <c r="D314" s="11" t="s">
        <v>35</v>
      </c>
      <c r="E314" s="53">
        <v>47700</v>
      </c>
      <c r="F314" s="276">
        <v>47725.599999999999</v>
      </c>
      <c r="G314" s="112">
        <v>11931.4</v>
      </c>
      <c r="H314" s="270">
        <f t="shared" si="16"/>
        <v>25</v>
      </c>
    </row>
    <row r="315" spans="1:8" hidden="1" x14ac:dyDescent="0.2">
      <c r="A315" s="10">
        <v>34053</v>
      </c>
      <c r="B315" s="11"/>
      <c r="C315" s="11">
        <v>4116</v>
      </c>
      <c r="D315" s="11" t="s">
        <v>515</v>
      </c>
      <c r="E315" s="53">
        <v>0</v>
      </c>
      <c r="F315" s="276">
        <v>0</v>
      </c>
      <c r="G315" s="112"/>
      <c r="H315" s="270" t="e">
        <f t="shared" si="16"/>
        <v>#DIV/0!</v>
      </c>
    </row>
    <row r="316" spans="1:8" hidden="1" x14ac:dyDescent="0.2">
      <c r="A316" s="10">
        <v>34070</v>
      </c>
      <c r="B316" s="11"/>
      <c r="C316" s="11">
        <v>4116</v>
      </c>
      <c r="D316" s="11" t="s">
        <v>531</v>
      </c>
      <c r="E316" s="53">
        <v>0</v>
      </c>
      <c r="F316" s="276">
        <v>0</v>
      </c>
      <c r="G316" s="112"/>
      <c r="H316" s="270" t="e">
        <f t="shared" si="16"/>
        <v>#DIV/0!</v>
      </c>
    </row>
    <row r="317" spans="1:8" hidden="1" x14ac:dyDescent="0.2">
      <c r="A317" s="10">
        <v>33063</v>
      </c>
      <c r="B317" s="11"/>
      <c r="C317" s="11">
        <v>4116</v>
      </c>
      <c r="D317" s="11" t="s">
        <v>207</v>
      </c>
      <c r="E317" s="53">
        <v>0</v>
      </c>
      <c r="F317" s="276">
        <v>0</v>
      </c>
      <c r="G317" s="112"/>
      <c r="H317" s="270" t="e">
        <f t="shared" si="16"/>
        <v>#DIV/0!</v>
      </c>
    </row>
    <row r="318" spans="1:8" hidden="1" x14ac:dyDescent="0.2">
      <c r="A318" s="10">
        <v>13013</v>
      </c>
      <c r="B318" s="11"/>
      <c r="C318" s="11">
        <v>4116</v>
      </c>
      <c r="D318" s="11" t="s">
        <v>510</v>
      </c>
      <c r="E318" s="53">
        <v>0</v>
      </c>
      <c r="F318" s="276">
        <v>0</v>
      </c>
      <c r="G318" s="112"/>
      <c r="H318" s="270" t="e">
        <f t="shared" si="16"/>
        <v>#DIV/0!</v>
      </c>
    </row>
    <row r="319" spans="1:8" hidden="1" x14ac:dyDescent="0.2">
      <c r="A319" s="10">
        <v>13351</v>
      </c>
      <c r="B319" s="11"/>
      <c r="C319" s="11">
        <v>4116</v>
      </c>
      <c r="D319" s="11" t="s">
        <v>476</v>
      </c>
      <c r="E319" s="53">
        <v>0</v>
      </c>
      <c r="F319" s="276">
        <v>0</v>
      </c>
      <c r="G319" s="112"/>
      <c r="H319" s="270" t="e">
        <f t="shared" si="16"/>
        <v>#DIV/0!</v>
      </c>
    </row>
    <row r="320" spans="1:8" hidden="1" x14ac:dyDescent="0.2">
      <c r="A320" s="10">
        <v>34053</v>
      </c>
      <c r="B320" s="11"/>
      <c r="C320" s="11">
        <v>4116</v>
      </c>
      <c r="D320" s="11" t="s">
        <v>316</v>
      </c>
      <c r="E320" s="53">
        <v>0</v>
      </c>
      <c r="F320" s="276">
        <v>0</v>
      </c>
      <c r="G320" s="112"/>
      <c r="H320" s="270" t="e">
        <f t="shared" si="16"/>
        <v>#DIV/0!</v>
      </c>
    </row>
    <row r="321" spans="1:8" hidden="1" x14ac:dyDescent="0.2">
      <c r="A321" s="10">
        <v>34070</v>
      </c>
      <c r="B321" s="11"/>
      <c r="C321" s="11">
        <v>4116</v>
      </c>
      <c r="D321" s="11" t="s">
        <v>276</v>
      </c>
      <c r="E321" s="53">
        <v>0</v>
      </c>
      <c r="F321" s="276">
        <v>0</v>
      </c>
      <c r="G321" s="112"/>
      <c r="H321" s="270" t="e">
        <f t="shared" si="16"/>
        <v>#DIV/0!</v>
      </c>
    </row>
    <row r="322" spans="1:8" hidden="1" x14ac:dyDescent="0.2">
      <c r="A322" s="10">
        <v>35024</v>
      </c>
      <c r="B322" s="11"/>
      <c r="C322" s="11">
        <v>4116</v>
      </c>
      <c r="D322" s="11" t="s">
        <v>494</v>
      </c>
      <c r="E322" s="53">
        <v>0</v>
      </c>
      <c r="F322" s="276">
        <v>0</v>
      </c>
      <c r="G322" s="112"/>
      <c r="H322" s="270" t="e">
        <f t="shared" si="16"/>
        <v>#DIV/0!</v>
      </c>
    </row>
    <row r="323" spans="1:8" hidden="1" x14ac:dyDescent="0.2">
      <c r="A323" s="10">
        <v>35442</v>
      </c>
      <c r="B323" s="11"/>
      <c r="C323" s="11">
        <v>4116</v>
      </c>
      <c r="D323" s="11" t="s">
        <v>490</v>
      </c>
      <c r="E323" s="53">
        <v>0</v>
      </c>
      <c r="F323" s="276">
        <v>0</v>
      </c>
      <c r="G323" s="112"/>
      <c r="H323" s="270" t="e">
        <f t="shared" si="16"/>
        <v>#DIV/0!</v>
      </c>
    </row>
    <row r="324" spans="1:8" hidden="1" x14ac:dyDescent="0.2">
      <c r="A324" s="10">
        <v>341</v>
      </c>
      <c r="B324" s="11"/>
      <c r="C324" s="11">
        <v>4122</v>
      </c>
      <c r="D324" s="11" t="s">
        <v>288</v>
      </c>
      <c r="E324" s="53">
        <v>0</v>
      </c>
      <c r="F324" s="276">
        <v>0</v>
      </c>
      <c r="G324" s="112"/>
      <c r="H324" s="270" t="e">
        <f t="shared" si="16"/>
        <v>#DIV/0!</v>
      </c>
    </row>
    <row r="325" spans="1:8" hidden="1" x14ac:dyDescent="0.2">
      <c r="A325" s="11">
        <v>431</v>
      </c>
      <c r="B325" s="11"/>
      <c r="C325" s="11">
        <v>4122</v>
      </c>
      <c r="D325" s="11" t="s">
        <v>268</v>
      </c>
      <c r="E325" s="53">
        <v>0</v>
      </c>
      <c r="F325" s="276">
        <v>0</v>
      </c>
      <c r="G325" s="112"/>
      <c r="H325" s="270" t="e">
        <f t="shared" si="16"/>
        <v>#DIV/0!</v>
      </c>
    </row>
    <row r="326" spans="1:8" hidden="1" x14ac:dyDescent="0.2">
      <c r="A326" s="11">
        <v>341</v>
      </c>
      <c r="B326" s="11"/>
      <c r="C326" s="11">
        <v>4122</v>
      </c>
      <c r="D326" s="11" t="s">
        <v>410</v>
      </c>
      <c r="E326" s="53">
        <v>0</v>
      </c>
      <c r="F326" s="276">
        <v>0</v>
      </c>
      <c r="G326" s="112"/>
      <c r="H326" s="270" t="e">
        <f t="shared" si="16"/>
        <v>#DIV/0!</v>
      </c>
    </row>
    <row r="327" spans="1:8" hidden="1" x14ac:dyDescent="0.2">
      <c r="A327" s="10">
        <v>13013</v>
      </c>
      <c r="B327" s="11"/>
      <c r="C327" s="11">
        <v>4116</v>
      </c>
      <c r="D327" s="11" t="s">
        <v>511</v>
      </c>
      <c r="E327" s="53">
        <v>0</v>
      </c>
      <c r="F327" s="276">
        <v>0</v>
      </c>
      <c r="G327" s="112"/>
      <c r="H327" s="270" t="e">
        <f t="shared" si="16"/>
        <v>#DIV/0!</v>
      </c>
    </row>
    <row r="328" spans="1:8" hidden="1" x14ac:dyDescent="0.2">
      <c r="A328" s="10">
        <v>13351</v>
      </c>
      <c r="B328" s="11"/>
      <c r="C328" s="11">
        <v>4116</v>
      </c>
      <c r="D328" s="11" t="s">
        <v>513</v>
      </c>
      <c r="E328" s="53">
        <v>0</v>
      </c>
      <c r="F328" s="276">
        <v>0</v>
      </c>
      <c r="G328" s="112"/>
      <c r="H328" s="270" t="e">
        <f t="shared" si="16"/>
        <v>#DIV/0!</v>
      </c>
    </row>
    <row r="329" spans="1:8" hidden="1" x14ac:dyDescent="0.2">
      <c r="A329" s="10">
        <v>33092</v>
      </c>
      <c r="B329" s="11"/>
      <c r="C329" s="11">
        <v>4116</v>
      </c>
      <c r="D329" s="11" t="s">
        <v>625</v>
      </c>
      <c r="E329" s="53">
        <v>0</v>
      </c>
      <c r="F329" s="276">
        <v>0</v>
      </c>
      <c r="G329" s="271"/>
      <c r="H329" s="270" t="e">
        <f t="shared" si="16"/>
        <v>#DIV/0!</v>
      </c>
    </row>
    <row r="330" spans="1:8" hidden="1" x14ac:dyDescent="0.2">
      <c r="A330" s="11">
        <v>33093</v>
      </c>
      <c r="B330" s="11"/>
      <c r="C330" s="11">
        <v>4116</v>
      </c>
      <c r="D330" s="11" t="s">
        <v>667</v>
      </c>
      <c r="E330" s="53">
        <v>0</v>
      </c>
      <c r="F330" s="276">
        <v>0</v>
      </c>
      <c r="G330" s="277"/>
      <c r="H330" s="270" t="e">
        <f t="shared" si="16"/>
        <v>#DIV/0!</v>
      </c>
    </row>
    <row r="331" spans="1:8" hidden="1" x14ac:dyDescent="0.2">
      <c r="A331" s="11"/>
      <c r="B331" s="11"/>
      <c r="C331" s="11">
        <v>4121</v>
      </c>
      <c r="D331" s="11" t="s">
        <v>519</v>
      </c>
      <c r="E331" s="53">
        <v>0</v>
      </c>
      <c r="F331" s="276">
        <v>0</v>
      </c>
      <c r="G331" s="112"/>
      <c r="H331" s="270" t="e">
        <f t="shared" si="16"/>
        <v>#DIV/0!</v>
      </c>
    </row>
    <row r="332" spans="1:8" x14ac:dyDescent="0.2">
      <c r="A332" s="11">
        <v>227</v>
      </c>
      <c r="B332" s="11"/>
      <c r="C332" s="11">
        <v>4122</v>
      </c>
      <c r="D332" s="11" t="s">
        <v>477</v>
      </c>
      <c r="E332" s="53">
        <v>0</v>
      </c>
      <c r="F332" s="276">
        <v>2931.6</v>
      </c>
      <c r="G332" s="112">
        <v>2931.6</v>
      </c>
      <c r="H332" s="270">
        <f t="shared" si="16"/>
        <v>100</v>
      </c>
    </row>
    <row r="333" spans="1:8" hidden="1" x14ac:dyDescent="0.2">
      <c r="A333" s="11">
        <v>214</v>
      </c>
      <c r="B333" s="11"/>
      <c r="C333" s="11">
        <v>4122</v>
      </c>
      <c r="D333" s="11" t="s">
        <v>282</v>
      </c>
      <c r="E333" s="53">
        <v>0</v>
      </c>
      <c r="F333" s="276">
        <v>0</v>
      </c>
      <c r="G333" s="112"/>
      <c r="H333" s="270" t="e">
        <f t="shared" si="16"/>
        <v>#DIV/0!</v>
      </c>
    </row>
    <row r="334" spans="1:8" hidden="1" x14ac:dyDescent="0.2">
      <c r="A334" s="11">
        <v>108</v>
      </c>
      <c r="B334" s="11"/>
      <c r="C334" s="11">
        <v>4122</v>
      </c>
      <c r="D334" s="11" t="s">
        <v>647</v>
      </c>
      <c r="E334" s="53">
        <v>0</v>
      </c>
      <c r="F334" s="276">
        <v>0</v>
      </c>
      <c r="G334" s="271"/>
      <c r="H334" s="270" t="e">
        <f t="shared" si="16"/>
        <v>#DIV/0!</v>
      </c>
    </row>
    <row r="335" spans="1:8" hidden="1" x14ac:dyDescent="0.2">
      <c r="A335" s="11">
        <v>331</v>
      </c>
      <c r="B335" s="11"/>
      <c r="C335" s="11">
        <v>4122</v>
      </c>
      <c r="D335" s="11" t="s">
        <v>283</v>
      </c>
      <c r="E335" s="53">
        <v>0</v>
      </c>
      <c r="F335" s="276">
        <v>0</v>
      </c>
      <c r="G335" s="112"/>
      <c r="H335" s="270" t="e">
        <f t="shared" si="16"/>
        <v>#DIV/0!</v>
      </c>
    </row>
    <row r="336" spans="1:8" hidden="1" x14ac:dyDescent="0.2">
      <c r="A336" s="10">
        <v>341</v>
      </c>
      <c r="B336" s="11"/>
      <c r="C336" s="11">
        <v>4122</v>
      </c>
      <c r="D336" s="11" t="s">
        <v>520</v>
      </c>
      <c r="E336" s="53">
        <v>0</v>
      </c>
      <c r="F336" s="276">
        <v>0</v>
      </c>
      <c r="G336" s="112"/>
      <c r="H336" s="270" t="e">
        <f t="shared" si="16"/>
        <v>#DIV/0!</v>
      </c>
    </row>
    <row r="337" spans="1:8" hidden="1" x14ac:dyDescent="0.2">
      <c r="A337" s="10">
        <v>888</v>
      </c>
      <c r="B337" s="11"/>
      <c r="C337" s="11">
        <v>4122</v>
      </c>
      <c r="D337" s="11" t="s">
        <v>521</v>
      </c>
      <c r="E337" s="53">
        <v>0</v>
      </c>
      <c r="F337" s="276">
        <v>0</v>
      </c>
      <c r="G337" s="112"/>
      <c r="H337" s="270" t="e">
        <f t="shared" si="16"/>
        <v>#DIV/0!</v>
      </c>
    </row>
    <row r="338" spans="1:8" hidden="1" x14ac:dyDescent="0.2">
      <c r="A338" s="10">
        <v>323</v>
      </c>
      <c r="B338" s="11"/>
      <c r="C338" s="11">
        <v>4122</v>
      </c>
      <c r="D338" s="11" t="s">
        <v>617</v>
      </c>
      <c r="E338" s="53">
        <v>0</v>
      </c>
      <c r="F338" s="276">
        <v>0</v>
      </c>
      <c r="G338" s="271"/>
      <c r="H338" s="270" t="e">
        <f t="shared" si="16"/>
        <v>#DIV/0!</v>
      </c>
    </row>
    <row r="339" spans="1:8" hidden="1" x14ac:dyDescent="0.2">
      <c r="A339" s="10">
        <v>33166</v>
      </c>
      <c r="B339" s="11"/>
      <c r="C339" s="11">
        <v>4122</v>
      </c>
      <c r="D339" s="11" t="s">
        <v>617</v>
      </c>
      <c r="E339" s="53">
        <v>0</v>
      </c>
      <c r="F339" s="276">
        <v>0</v>
      </c>
      <c r="G339" s="271"/>
      <c r="H339" s="270" t="e">
        <f t="shared" si="16"/>
        <v>#DIV/0!</v>
      </c>
    </row>
    <row r="340" spans="1:8" hidden="1" x14ac:dyDescent="0.2">
      <c r="A340" s="10">
        <v>311</v>
      </c>
      <c r="B340" s="11"/>
      <c r="C340" s="11">
        <v>4122</v>
      </c>
      <c r="D340" s="11" t="s">
        <v>590</v>
      </c>
      <c r="E340" s="53">
        <v>0</v>
      </c>
      <c r="F340" s="276">
        <v>0</v>
      </c>
      <c r="G340" s="112"/>
      <c r="H340" s="270" t="e">
        <f t="shared" si="16"/>
        <v>#DIV/0!</v>
      </c>
    </row>
    <row r="341" spans="1:8" ht="15.6" hidden="1" customHeight="1" x14ac:dyDescent="0.2">
      <c r="A341" s="10">
        <v>13305</v>
      </c>
      <c r="B341" s="11"/>
      <c r="C341" s="11">
        <v>4122</v>
      </c>
      <c r="D341" s="11" t="s">
        <v>478</v>
      </c>
      <c r="E341" s="53">
        <v>0</v>
      </c>
      <c r="F341" s="276">
        <v>0</v>
      </c>
      <c r="G341" s="112"/>
      <c r="H341" s="270" t="e">
        <f t="shared" si="16"/>
        <v>#DIV/0!</v>
      </c>
    </row>
    <row r="342" spans="1:8" ht="15.6" hidden="1" customHeight="1" x14ac:dyDescent="0.2">
      <c r="A342" s="11">
        <v>13014</v>
      </c>
      <c r="B342" s="11"/>
      <c r="C342" s="11">
        <v>4122</v>
      </c>
      <c r="D342" s="11" t="s">
        <v>586</v>
      </c>
      <c r="E342" s="53">
        <v>0</v>
      </c>
      <c r="F342" s="276">
        <v>0</v>
      </c>
      <c r="G342" s="112"/>
      <c r="H342" s="270" t="e">
        <f t="shared" si="16"/>
        <v>#DIV/0!</v>
      </c>
    </row>
    <row r="343" spans="1:8" ht="15.6" customHeight="1" x14ac:dyDescent="0.2">
      <c r="A343" s="11">
        <v>1441.1445000000001</v>
      </c>
      <c r="B343" s="11"/>
      <c r="C343" s="11">
        <v>4122</v>
      </c>
      <c r="D343" s="11" t="s">
        <v>586</v>
      </c>
      <c r="E343" s="53">
        <v>0</v>
      </c>
      <c r="F343" s="276">
        <v>8.1999999999999993</v>
      </c>
      <c r="G343" s="277">
        <v>8.1</v>
      </c>
      <c r="H343" s="270">
        <f t="shared" si="16"/>
        <v>98.780487804878049</v>
      </c>
    </row>
    <row r="344" spans="1:8" x14ac:dyDescent="0.2">
      <c r="A344" s="11">
        <v>17518.175190000002</v>
      </c>
      <c r="B344" s="11"/>
      <c r="C344" s="11">
        <v>4216</v>
      </c>
      <c r="D344" s="11" t="s">
        <v>683</v>
      </c>
      <c r="E344" s="53">
        <v>0</v>
      </c>
      <c r="F344" s="276">
        <v>0</v>
      </c>
      <c r="G344" s="277">
        <v>8329.4</v>
      </c>
      <c r="H344" s="270" t="e">
        <f t="shared" si="16"/>
        <v>#DIV/0!</v>
      </c>
    </row>
    <row r="345" spans="1:8" hidden="1" x14ac:dyDescent="0.2">
      <c r="A345" s="11">
        <v>13013</v>
      </c>
      <c r="B345" s="11"/>
      <c r="C345" s="11">
        <v>4216</v>
      </c>
      <c r="D345" s="11" t="s">
        <v>682</v>
      </c>
      <c r="E345" s="53">
        <v>0</v>
      </c>
      <c r="F345" s="276">
        <v>0</v>
      </c>
      <c r="G345" s="112"/>
      <c r="H345" s="270" t="e">
        <f t="shared" si="16"/>
        <v>#DIV/0!</v>
      </c>
    </row>
    <row r="346" spans="1:8" ht="15.6" hidden="1" customHeight="1" x14ac:dyDescent="0.2">
      <c r="A346" s="11">
        <v>33504</v>
      </c>
      <c r="B346" s="11"/>
      <c r="C346" s="11">
        <v>4216</v>
      </c>
      <c r="D346" s="11" t="s">
        <v>539</v>
      </c>
      <c r="E346" s="53">
        <v>0</v>
      </c>
      <c r="F346" s="276">
        <v>0</v>
      </c>
      <c r="G346" s="112"/>
      <c r="H346" s="270" t="e">
        <f t="shared" si="16"/>
        <v>#DIV/0!</v>
      </c>
    </row>
    <row r="347" spans="1:8" ht="17.100000000000001" hidden="1" customHeight="1" x14ac:dyDescent="0.2">
      <c r="A347" s="11">
        <v>33500</v>
      </c>
      <c r="B347" s="11"/>
      <c r="C347" s="11">
        <v>4216</v>
      </c>
      <c r="D347" s="11" t="s">
        <v>483</v>
      </c>
      <c r="E347" s="53">
        <v>0</v>
      </c>
      <c r="F347" s="276">
        <v>0</v>
      </c>
      <c r="G347" s="112"/>
      <c r="H347" s="270" t="e">
        <f t="shared" si="16"/>
        <v>#DIV/0!</v>
      </c>
    </row>
    <row r="348" spans="1:8" ht="17.100000000000001" hidden="1" customHeight="1" x14ac:dyDescent="0.2">
      <c r="A348" s="11">
        <v>331</v>
      </c>
      <c r="B348" s="11"/>
      <c r="C348" s="11">
        <v>4222</v>
      </c>
      <c r="D348" s="11" t="s">
        <v>544</v>
      </c>
      <c r="E348" s="53">
        <v>0</v>
      </c>
      <c r="F348" s="276">
        <v>0</v>
      </c>
      <c r="G348" s="112"/>
      <c r="H348" s="270" t="e">
        <f t="shared" si="16"/>
        <v>#DIV/0!</v>
      </c>
    </row>
    <row r="349" spans="1:8" hidden="1" x14ac:dyDescent="0.2">
      <c r="A349" s="10"/>
      <c r="B349" s="11">
        <v>2169</v>
      </c>
      <c r="C349" s="11">
        <v>2324</v>
      </c>
      <c r="D349" s="11" t="s">
        <v>637</v>
      </c>
      <c r="E349" s="53">
        <v>0</v>
      </c>
      <c r="F349" s="276">
        <v>0</v>
      </c>
      <c r="G349" s="271"/>
      <c r="H349" s="270" t="e">
        <f t="shared" si="16"/>
        <v>#DIV/0!</v>
      </c>
    </row>
    <row r="350" spans="1:8" hidden="1" x14ac:dyDescent="0.2">
      <c r="A350" s="11"/>
      <c r="B350" s="11">
        <v>3111</v>
      </c>
      <c r="C350" s="11">
        <v>2229</v>
      </c>
      <c r="D350" s="11" t="s">
        <v>411</v>
      </c>
      <c r="E350" s="53">
        <v>0</v>
      </c>
      <c r="F350" s="276">
        <v>0</v>
      </c>
      <c r="G350" s="112"/>
      <c r="H350" s="270" t="e">
        <f t="shared" si="16"/>
        <v>#DIV/0!</v>
      </c>
    </row>
    <row r="351" spans="1:8" x14ac:dyDescent="0.2">
      <c r="A351" s="11"/>
      <c r="B351" s="11">
        <v>3113</v>
      </c>
      <c r="C351" s="11">
        <v>2119</v>
      </c>
      <c r="D351" s="11" t="s">
        <v>65</v>
      </c>
      <c r="E351" s="53">
        <v>180</v>
      </c>
      <c r="F351" s="276">
        <v>180</v>
      </c>
      <c r="G351" s="112">
        <v>0</v>
      </c>
      <c r="H351" s="270">
        <f t="shared" si="16"/>
        <v>0</v>
      </c>
    </row>
    <row r="352" spans="1:8" hidden="1" x14ac:dyDescent="0.2">
      <c r="A352" s="11"/>
      <c r="B352" s="11">
        <v>3113</v>
      </c>
      <c r="C352" s="11">
        <v>2122</v>
      </c>
      <c r="D352" s="11" t="s">
        <v>373</v>
      </c>
      <c r="E352" s="53">
        <v>0</v>
      </c>
      <c r="F352" s="276">
        <v>0</v>
      </c>
      <c r="G352" s="112"/>
      <c r="H352" s="270" t="e">
        <f t="shared" si="16"/>
        <v>#DIV/0!</v>
      </c>
    </row>
    <row r="353" spans="1:8" hidden="1" x14ac:dyDescent="0.2">
      <c r="A353" s="11">
        <v>33063</v>
      </c>
      <c r="B353" s="11">
        <v>3113</v>
      </c>
      <c r="C353" s="11">
        <v>2229</v>
      </c>
      <c r="D353" s="11" t="s">
        <v>485</v>
      </c>
      <c r="E353" s="53">
        <v>0</v>
      </c>
      <c r="F353" s="276">
        <v>0</v>
      </c>
      <c r="G353" s="112"/>
      <c r="H353" s="270" t="e">
        <f t="shared" si="16"/>
        <v>#DIV/0!</v>
      </c>
    </row>
    <row r="354" spans="1:8" ht="15.6" hidden="1" customHeight="1" x14ac:dyDescent="0.2">
      <c r="A354" s="11"/>
      <c r="B354" s="11">
        <v>3113</v>
      </c>
      <c r="C354" s="11">
        <v>2229</v>
      </c>
      <c r="D354" s="11" t="s">
        <v>484</v>
      </c>
      <c r="E354" s="53">
        <v>0</v>
      </c>
      <c r="F354" s="276">
        <v>0</v>
      </c>
      <c r="G354" s="112"/>
      <c r="H354" s="270" t="e">
        <f t="shared" si="16"/>
        <v>#DIV/0!</v>
      </c>
    </row>
    <row r="355" spans="1:8" hidden="1" x14ac:dyDescent="0.2">
      <c r="A355" s="11"/>
      <c r="B355" s="11">
        <v>3119</v>
      </c>
      <c r="C355" s="11">
        <v>2324</v>
      </c>
      <c r="D355" s="11" t="s">
        <v>642</v>
      </c>
      <c r="E355" s="53">
        <v>0</v>
      </c>
      <c r="F355" s="276">
        <v>0</v>
      </c>
      <c r="G355" s="271"/>
      <c r="H355" s="270" t="e">
        <f t="shared" si="16"/>
        <v>#DIV/0!</v>
      </c>
    </row>
    <row r="356" spans="1:8" x14ac:dyDescent="0.2">
      <c r="A356" s="11"/>
      <c r="B356" s="11">
        <v>3231</v>
      </c>
      <c r="C356" s="11">
        <v>2122</v>
      </c>
      <c r="D356" s="11" t="s">
        <v>679</v>
      </c>
      <c r="E356" s="53">
        <v>0</v>
      </c>
      <c r="F356" s="276">
        <v>0</v>
      </c>
      <c r="G356" s="277">
        <v>300</v>
      </c>
      <c r="H356" s="270" t="e">
        <f t="shared" si="16"/>
        <v>#DIV/0!</v>
      </c>
    </row>
    <row r="357" spans="1:8" hidden="1" x14ac:dyDescent="0.2">
      <c r="A357" s="11"/>
      <c r="B357" s="11">
        <v>3313</v>
      </c>
      <c r="C357" s="11">
        <v>2132</v>
      </c>
      <c r="D357" s="11" t="s">
        <v>64</v>
      </c>
      <c r="E357" s="53">
        <v>0</v>
      </c>
      <c r="F357" s="276">
        <v>0</v>
      </c>
      <c r="G357" s="112"/>
      <c r="H357" s="270" t="e">
        <f t="shared" si="16"/>
        <v>#DIV/0!</v>
      </c>
    </row>
    <row r="358" spans="1:8" hidden="1" x14ac:dyDescent="0.2">
      <c r="A358" s="11"/>
      <c r="B358" s="11">
        <v>3313</v>
      </c>
      <c r="C358" s="11">
        <v>2133</v>
      </c>
      <c r="D358" s="11" t="s">
        <v>63</v>
      </c>
      <c r="E358" s="53">
        <v>0</v>
      </c>
      <c r="F358" s="276">
        <v>0</v>
      </c>
      <c r="G358" s="112"/>
      <c r="H358" s="270" t="e">
        <f t="shared" ref="H358:H382" si="17">(G358/F358)*100</f>
        <v>#DIV/0!</v>
      </c>
    </row>
    <row r="359" spans="1:8" hidden="1" x14ac:dyDescent="0.2">
      <c r="A359" s="11"/>
      <c r="B359" s="11">
        <v>3314</v>
      </c>
      <c r="C359" s="11">
        <v>2122</v>
      </c>
      <c r="D359" s="11" t="s">
        <v>626</v>
      </c>
      <c r="E359" s="53">
        <v>0</v>
      </c>
      <c r="F359" s="276">
        <v>0</v>
      </c>
      <c r="G359" s="271"/>
      <c r="H359" s="270" t="e">
        <f t="shared" si="17"/>
        <v>#DIV/0!</v>
      </c>
    </row>
    <row r="360" spans="1:8" hidden="1" x14ac:dyDescent="0.2">
      <c r="A360" s="11"/>
      <c r="B360" s="11">
        <v>3315</v>
      </c>
      <c r="C360" s="11">
        <v>2122</v>
      </c>
      <c r="D360" s="11" t="s">
        <v>497</v>
      </c>
      <c r="E360" s="53">
        <v>0</v>
      </c>
      <c r="F360" s="276">
        <v>0</v>
      </c>
      <c r="G360" s="112"/>
      <c r="H360" s="270" t="e">
        <f t="shared" si="17"/>
        <v>#DIV/0!</v>
      </c>
    </row>
    <row r="361" spans="1:8" hidden="1" x14ac:dyDescent="0.2">
      <c r="A361" s="11"/>
      <c r="B361" s="11">
        <v>3319</v>
      </c>
      <c r="C361" s="11">
        <v>2324</v>
      </c>
      <c r="D361" s="11" t="s">
        <v>502</v>
      </c>
      <c r="E361" s="53">
        <v>0</v>
      </c>
      <c r="F361" s="276">
        <v>0</v>
      </c>
      <c r="G361" s="112"/>
      <c r="H361" s="270" t="e">
        <f t="shared" si="17"/>
        <v>#DIV/0!</v>
      </c>
    </row>
    <row r="362" spans="1:8" x14ac:dyDescent="0.2">
      <c r="A362" s="11"/>
      <c r="B362" s="11">
        <v>3412</v>
      </c>
      <c r="C362" s="11">
        <v>2324</v>
      </c>
      <c r="D362" s="11" t="s">
        <v>607</v>
      </c>
      <c r="E362" s="53">
        <v>0</v>
      </c>
      <c r="F362" s="276">
        <v>0</v>
      </c>
      <c r="G362" s="112">
        <v>29.6</v>
      </c>
      <c r="H362" s="270" t="e">
        <f t="shared" si="17"/>
        <v>#DIV/0!</v>
      </c>
    </row>
    <row r="363" spans="1:8" hidden="1" x14ac:dyDescent="0.2">
      <c r="A363" s="11"/>
      <c r="B363" s="11">
        <v>3412</v>
      </c>
      <c r="C363" s="11">
        <v>3113</v>
      </c>
      <c r="D363" s="11" t="s">
        <v>293</v>
      </c>
      <c r="E363" s="53">
        <v>0</v>
      </c>
      <c r="F363" s="276">
        <v>0</v>
      </c>
      <c r="G363" s="112"/>
      <c r="H363" s="270" t="e">
        <f t="shared" si="17"/>
        <v>#DIV/0!</v>
      </c>
    </row>
    <row r="364" spans="1:8" hidden="1" x14ac:dyDescent="0.2">
      <c r="A364" s="11"/>
      <c r="B364" s="11">
        <v>3421</v>
      </c>
      <c r="C364" s="11">
        <v>2229</v>
      </c>
      <c r="D364" s="11" t="s">
        <v>653</v>
      </c>
      <c r="E364" s="53">
        <v>0</v>
      </c>
      <c r="F364" s="276">
        <v>0</v>
      </c>
      <c r="G364" s="277"/>
      <c r="H364" s="270" t="e">
        <f t="shared" si="17"/>
        <v>#DIV/0!</v>
      </c>
    </row>
    <row r="365" spans="1:8" x14ac:dyDescent="0.2">
      <c r="A365" s="11"/>
      <c r="B365" s="11">
        <v>3612</v>
      </c>
      <c r="C365" s="11">
        <v>2132</v>
      </c>
      <c r="D365" s="11" t="s">
        <v>456</v>
      </c>
      <c r="E365" s="53">
        <v>850</v>
      </c>
      <c r="F365" s="276">
        <v>850</v>
      </c>
      <c r="G365" s="112">
        <v>220.7</v>
      </c>
      <c r="H365" s="270">
        <f t="shared" si="17"/>
        <v>25.964705882352941</v>
      </c>
    </row>
    <row r="366" spans="1:8" hidden="1" x14ac:dyDescent="0.2">
      <c r="A366" s="11"/>
      <c r="B366" s="11">
        <v>3639</v>
      </c>
      <c r="C366" s="11">
        <v>3113</v>
      </c>
      <c r="D366" s="11" t="s">
        <v>654</v>
      </c>
      <c r="E366" s="53">
        <v>0</v>
      </c>
      <c r="F366" s="276">
        <v>0</v>
      </c>
      <c r="G366" s="277"/>
      <c r="H366" s="270" t="e">
        <f t="shared" si="17"/>
        <v>#DIV/0!</v>
      </c>
    </row>
    <row r="367" spans="1:8" hidden="1" x14ac:dyDescent="0.2">
      <c r="A367" s="11"/>
      <c r="B367" s="11">
        <v>4351</v>
      </c>
      <c r="C367" s="11">
        <v>2122</v>
      </c>
      <c r="D367" s="11" t="s">
        <v>655</v>
      </c>
      <c r="E367" s="53">
        <v>0</v>
      </c>
      <c r="F367" s="276">
        <v>0</v>
      </c>
      <c r="G367" s="277"/>
      <c r="H367" s="270" t="e">
        <f t="shared" si="17"/>
        <v>#DIV/0!</v>
      </c>
    </row>
    <row r="368" spans="1:8" ht="17.100000000000001" hidden="1" customHeight="1" x14ac:dyDescent="0.2">
      <c r="A368" s="11"/>
      <c r="B368" s="11">
        <v>4359</v>
      </c>
      <c r="C368" s="11">
        <v>2122</v>
      </c>
      <c r="D368" s="11" t="s">
        <v>317</v>
      </c>
      <c r="E368" s="53">
        <v>0</v>
      </c>
      <c r="F368" s="276">
        <v>0</v>
      </c>
      <c r="G368" s="112"/>
      <c r="H368" s="270" t="e">
        <f t="shared" si="17"/>
        <v>#DIV/0!</v>
      </c>
    </row>
    <row r="369" spans="1:8" hidden="1" x14ac:dyDescent="0.2">
      <c r="A369" s="11"/>
      <c r="B369" s="11">
        <v>5269</v>
      </c>
      <c r="C369" s="11">
        <v>2321</v>
      </c>
      <c r="D369" s="11" t="s">
        <v>522</v>
      </c>
      <c r="E369" s="53">
        <v>0</v>
      </c>
      <c r="F369" s="276">
        <v>0</v>
      </c>
      <c r="G369" s="112"/>
      <c r="H369" s="270" t="e">
        <f t="shared" si="17"/>
        <v>#DIV/0!</v>
      </c>
    </row>
    <row r="370" spans="1:8" ht="15.6" customHeight="1" x14ac:dyDescent="0.2">
      <c r="A370" s="11"/>
      <c r="B370" s="11">
        <v>6171</v>
      </c>
      <c r="C370" s="11">
        <v>2212</v>
      </c>
      <c r="D370" s="11" t="s">
        <v>224</v>
      </c>
      <c r="E370" s="53">
        <v>10</v>
      </c>
      <c r="F370" s="276">
        <v>10</v>
      </c>
      <c r="G370" s="112">
        <v>0</v>
      </c>
      <c r="H370" s="270">
        <f t="shared" si="17"/>
        <v>0</v>
      </c>
    </row>
    <row r="371" spans="1:8" ht="15.6" hidden="1" customHeight="1" x14ac:dyDescent="0.2">
      <c r="A371" s="11"/>
      <c r="B371" s="11">
        <v>6171</v>
      </c>
      <c r="C371" s="11">
        <v>2310</v>
      </c>
      <c r="D371" s="11" t="s">
        <v>423</v>
      </c>
      <c r="E371" s="53">
        <v>0</v>
      </c>
      <c r="F371" s="276">
        <v>0</v>
      </c>
      <c r="G371" s="112"/>
      <c r="H371" s="270" t="e">
        <f t="shared" si="17"/>
        <v>#DIV/0!</v>
      </c>
    </row>
    <row r="372" spans="1:8" ht="15.6" hidden="1" customHeight="1" x14ac:dyDescent="0.2">
      <c r="A372" s="11"/>
      <c r="B372" s="11">
        <v>6171</v>
      </c>
      <c r="C372" s="11">
        <v>2324</v>
      </c>
      <c r="D372" s="11" t="s">
        <v>225</v>
      </c>
      <c r="E372" s="53">
        <v>0</v>
      </c>
      <c r="F372" s="276">
        <v>0</v>
      </c>
      <c r="G372" s="112"/>
      <c r="H372" s="270" t="e">
        <f t="shared" si="17"/>
        <v>#DIV/0!</v>
      </c>
    </row>
    <row r="373" spans="1:8" ht="15.6" hidden="1" customHeight="1" x14ac:dyDescent="0.2">
      <c r="A373" s="11"/>
      <c r="B373" s="11">
        <v>6171</v>
      </c>
      <c r="C373" s="11">
        <v>2329</v>
      </c>
      <c r="D373" s="11" t="s">
        <v>491</v>
      </c>
      <c r="E373" s="53">
        <v>0</v>
      </c>
      <c r="F373" s="276">
        <v>0</v>
      </c>
      <c r="G373" s="112"/>
      <c r="H373" s="270" t="e">
        <f t="shared" si="17"/>
        <v>#DIV/0!</v>
      </c>
    </row>
    <row r="374" spans="1:8" hidden="1" x14ac:dyDescent="0.2">
      <c r="A374" s="11"/>
      <c r="B374" s="11">
        <v>6171</v>
      </c>
      <c r="C374" s="11">
        <v>3121</v>
      </c>
      <c r="D374" s="11" t="s">
        <v>498</v>
      </c>
      <c r="E374" s="53">
        <v>0</v>
      </c>
      <c r="F374" s="276">
        <v>0</v>
      </c>
      <c r="G374" s="112"/>
      <c r="H374" s="270" t="e">
        <f t="shared" si="17"/>
        <v>#DIV/0!</v>
      </c>
    </row>
    <row r="375" spans="1:8" ht="15.6" customHeight="1" x14ac:dyDescent="0.2">
      <c r="A375" s="11"/>
      <c r="B375" s="11">
        <v>6310</v>
      </c>
      <c r="C375" s="11">
        <v>2141</v>
      </c>
      <c r="D375" s="11" t="s">
        <v>228</v>
      </c>
      <c r="E375" s="53">
        <v>5000</v>
      </c>
      <c r="F375" s="276">
        <v>5000</v>
      </c>
      <c r="G375" s="112">
        <v>1198.3</v>
      </c>
      <c r="H375" s="270">
        <f t="shared" si="17"/>
        <v>23.965999999999998</v>
      </c>
    </row>
    <row r="376" spans="1:8" hidden="1" x14ac:dyDescent="0.2">
      <c r="A376" s="11"/>
      <c r="B376" s="11">
        <v>6310</v>
      </c>
      <c r="C376" s="11">
        <v>2324</v>
      </c>
      <c r="D376" s="11" t="s">
        <v>34</v>
      </c>
      <c r="E376" s="53">
        <v>0</v>
      </c>
      <c r="F376" s="276">
        <v>0</v>
      </c>
      <c r="G376" s="112"/>
      <c r="H376" s="270" t="e">
        <f t="shared" si="17"/>
        <v>#DIV/0!</v>
      </c>
    </row>
    <row r="377" spans="1:8" hidden="1" x14ac:dyDescent="0.2">
      <c r="A377" s="11"/>
      <c r="B377" s="11">
        <v>6310</v>
      </c>
      <c r="C377" s="11">
        <v>2142</v>
      </c>
      <c r="D377" s="11" t="s">
        <v>226</v>
      </c>
      <c r="E377" s="53">
        <v>0</v>
      </c>
      <c r="F377" s="276">
        <v>0</v>
      </c>
      <c r="G377" s="112"/>
      <c r="H377" s="270" t="e">
        <f t="shared" si="17"/>
        <v>#DIV/0!</v>
      </c>
    </row>
    <row r="378" spans="1:8" hidden="1" x14ac:dyDescent="0.2">
      <c r="A378" s="11"/>
      <c r="B378" s="11">
        <v>6310</v>
      </c>
      <c r="C378" s="11">
        <v>2143</v>
      </c>
      <c r="D378" s="11" t="s">
        <v>33</v>
      </c>
      <c r="E378" s="53">
        <v>0</v>
      </c>
      <c r="F378" s="276">
        <v>0</v>
      </c>
      <c r="G378" s="112"/>
      <c r="H378" s="270" t="e">
        <f t="shared" si="17"/>
        <v>#DIV/0!</v>
      </c>
    </row>
    <row r="379" spans="1:8" hidden="1" x14ac:dyDescent="0.2">
      <c r="A379" s="11"/>
      <c r="B379" s="11">
        <v>6310</v>
      </c>
      <c r="C379" s="11">
        <v>2329</v>
      </c>
      <c r="D379" s="11" t="s">
        <v>32</v>
      </c>
      <c r="E379" s="53">
        <v>0</v>
      </c>
      <c r="F379" s="276">
        <v>0</v>
      </c>
      <c r="G379" s="112"/>
      <c r="H379" s="270" t="e">
        <f t="shared" si="17"/>
        <v>#DIV/0!</v>
      </c>
    </row>
    <row r="380" spans="1:8" x14ac:dyDescent="0.2">
      <c r="A380" s="11"/>
      <c r="B380" s="11">
        <v>6330</v>
      </c>
      <c r="C380" s="11">
        <v>4132</v>
      </c>
      <c r="D380" s="11" t="s">
        <v>31</v>
      </c>
      <c r="E380" s="53">
        <v>0</v>
      </c>
      <c r="F380" s="276">
        <v>0</v>
      </c>
      <c r="G380" s="112">
        <v>863</v>
      </c>
      <c r="H380" s="270" t="e">
        <f t="shared" si="17"/>
        <v>#DIV/0!</v>
      </c>
    </row>
    <row r="381" spans="1:8" x14ac:dyDescent="0.2">
      <c r="A381" s="11"/>
      <c r="B381" s="11">
        <v>6402</v>
      </c>
      <c r="C381" s="11">
        <v>2229</v>
      </c>
      <c r="D381" s="11" t="s">
        <v>457</v>
      </c>
      <c r="E381" s="53">
        <v>0</v>
      </c>
      <c r="F381" s="276">
        <v>0</v>
      </c>
      <c r="G381" s="112">
        <v>47.5</v>
      </c>
      <c r="H381" s="270" t="e">
        <f t="shared" si="17"/>
        <v>#DIV/0!</v>
      </c>
    </row>
    <row r="382" spans="1:8" ht="15.75" thickBot="1" x14ac:dyDescent="0.25">
      <c r="A382" s="11"/>
      <c r="B382" s="11">
        <v>6409</v>
      </c>
      <c r="C382" s="11">
        <v>2328</v>
      </c>
      <c r="D382" s="11" t="s">
        <v>227</v>
      </c>
      <c r="E382" s="53">
        <v>0</v>
      </c>
      <c r="F382" s="276">
        <v>0</v>
      </c>
      <c r="G382" s="112">
        <v>120.7</v>
      </c>
      <c r="H382" s="270" t="e">
        <f t="shared" si="17"/>
        <v>#DIV/0!</v>
      </c>
    </row>
    <row r="383" spans="1:8" ht="15.75" hidden="1" thickBot="1" x14ac:dyDescent="0.25">
      <c r="A383" s="29"/>
      <c r="B383" s="11">
        <v>6402</v>
      </c>
      <c r="C383" s="11">
        <v>2229</v>
      </c>
      <c r="D383" s="11" t="s">
        <v>60</v>
      </c>
      <c r="E383" s="53">
        <v>0</v>
      </c>
      <c r="F383" s="181">
        <v>0</v>
      </c>
      <c r="G383" s="112">
        <v>0</v>
      </c>
      <c r="H383" s="111" t="e">
        <f>(#REF!/F383)*100</f>
        <v>#REF!</v>
      </c>
    </row>
    <row r="384" spans="1:8" ht="15.75" hidden="1" thickBot="1" x14ac:dyDescent="0.25">
      <c r="A384" s="29"/>
      <c r="B384" s="11">
        <v>6409</v>
      </c>
      <c r="C384" s="11">
        <v>2328</v>
      </c>
      <c r="D384" s="11" t="s">
        <v>374</v>
      </c>
      <c r="E384" s="53">
        <v>0</v>
      </c>
      <c r="F384" s="181">
        <v>0</v>
      </c>
      <c r="G384" s="112">
        <v>0</v>
      </c>
      <c r="H384" s="111" t="e">
        <f>(#REF!/F384)*100</f>
        <v>#REF!</v>
      </c>
    </row>
    <row r="385" spans="1:8" ht="15.75" hidden="1" thickBot="1" x14ac:dyDescent="0.25">
      <c r="A385" s="29"/>
      <c r="B385" s="29">
        <v>6409</v>
      </c>
      <c r="C385" s="29">
        <v>2329</v>
      </c>
      <c r="D385" s="29" t="s">
        <v>19</v>
      </c>
      <c r="E385" s="54">
        <v>0</v>
      </c>
      <c r="F385" s="183">
        <v>0</v>
      </c>
      <c r="G385" s="118">
        <v>0</v>
      </c>
      <c r="H385" s="119" t="e">
        <f>(#REF!/F385)*100</f>
        <v>#REF!</v>
      </c>
    </row>
    <row r="386" spans="1:8" s="6" customFormat="1" ht="21.75" customHeight="1" thickTop="1" thickBot="1" x14ac:dyDescent="0.3">
      <c r="A386" s="37"/>
      <c r="B386" s="37"/>
      <c r="C386" s="37"/>
      <c r="D386" s="36" t="s">
        <v>30</v>
      </c>
      <c r="E386" s="87">
        <f t="shared" ref="E386:G386" si="18">SUM(E294:E385)</f>
        <v>609970</v>
      </c>
      <c r="F386" s="184">
        <f t="shared" si="18"/>
        <v>613819.29999999993</v>
      </c>
      <c r="G386" s="203">
        <f t="shared" si="18"/>
        <v>160223.30000000002</v>
      </c>
      <c r="H386" s="117">
        <f t="shared" ref="H386" si="19">(G386/F386)*100</f>
        <v>26.10268201081329</v>
      </c>
    </row>
    <row r="387" spans="1:8" ht="15" customHeight="1" x14ac:dyDescent="0.25">
      <c r="A387" s="7"/>
      <c r="B387" s="7"/>
      <c r="C387" s="7"/>
      <c r="D387" s="8"/>
      <c r="E387" s="196"/>
      <c r="F387" s="196"/>
    </row>
    <row r="388" spans="1:8" ht="0.75" customHeight="1" thickBot="1" x14ac:dyDescent="0.25">
      <c r="A388" s="6"/>
      <c r="B388" s="7"/>
      <c r="C388" s="7"/>
      <c r="D388" s="7"/>
      <c r="E388" s="55"/>
      <c r="F388" s="55"/>
    </row>
    <row r="389" spans="1:8" ht="15.75" hidden="1" thickBot="1" x14ac:dyDescent="0.25">
      <c r="A389" s="6"/>
      <c r="B389" s="7"/>
      <c r="C389" s="7"/>
      <c r="D389" s="7"/>
      <c r="E389" s="55"/>
      <c r="F389" s="55"/>
    </row>
    <row r="390" spans="1:8" ht="15" hidden="1" customHeight="1" thickBot="1" x14ac:dyDescent="0.25">
      <c r="A390" s="6"/>
      <c r="B390" s="7"/>
      <c r="C390" s="7"/>
      <c r="D390" s="7"/>
      <c r="E390" s="55"/>
      <c r="F390" s="55"/>
    </row>
    <row r="391" spans="1:8" ht="15.75" x14ac:dyDescent="0.25">
      <c r="A391" s="22" t="s">
        <v>14</v>
      </c>
      <c r="B391" s="22" t="s">
        <v>403</v>
      </c>
      <c r="C391" s="22" t="s">
        <v>404</v>
      </c>
      <c r="D391" s="21" t="s">
        <v>12</v>
      </c>
      <c r="E391" s="20" t="s">
        <v>11</v>
      </c>
      <c r="F391" s="20" t="s">
        <v>11</v>
      </c>
      <c r="G391" s="20" t="s">
        <v>0</v>
      </c>
      <c r="H391" s="113" t="s">
        <v>348</v>
      </c>
    </row>
    <row r="392" spans="1:8" ht="15.75" customHeight="1" thickBot="1" x14ac:dyDescent="0.3">
      <c r="A392" s="19"/>
      <c r="B392" s="19"/>
      <c r="C392" s="19"/>
      <c r="D392" s="18"/>
      <c r="E392" s="189" t="s">
        <v>10</v>
      </c>
      <c r="F392" s="191" t="s">
        <v>9</v>
      </c>
      <c r="G392" s="216" t="s">
        <v>677</v>
      </c>
      <c r="H392" s="120" t="s">
        <v>349</v>
      </c>
    </row>
    <row r="393" spans="1:8" ht="16.5" customHeight="1" thickTop="1" x14ac:dyDescent="0.25">
      <c r="A393" s="27">
        <v>120</v>
      </c>
      <c r="B393" s="27"/>
      <c r="C393" s="27"/>
      <c r="D393" s="30" t="s">
        <v>29</v>
      </c>
      <c r="E393" s="52"/>
      <c r="F393" s="192"/>
      <c r="G393" s="204"/>
      <c r="H393" s="124"/>
    </row>
    <row r="394" spans="1:8" ht="16.5" customHeight="1" x14ac:dyDescent="0.25">
      <c r="A394" s="17"/>
      <c r="B394" s="30"/>
      <c r="C394" s="30"/>
      <c r="D394" s="30"/>
      <c r="E394" s="53"/>
      <c r="F394" s="181"/>
      <c r="G394" s="202"/>
      <c r="H394" s="115"/>
    </row>
    <row r="395" spans="1:8" ht="15.6" hidden="1" customHeight="1" x14ac:dyDescent="0.2">
      <c r="A395" s="11"/>
      <c r="B395" s="11"/>
      <c r="C395" s="11">
        <v>1361</v>
      </c>
      <c r="D395" s="11" t="s">
        <v>28</v>
      </c>
      <c r="E395" s="215">
        <v>0</v>
      </c>
      <c r="F395" s="195">
        <v>0</v>
      </c>
      <c r="G395" s="112"/>
      <c r="H395" s="111" t="e">
        <f>(#REF!/F395)*100</f>
        <v>#REF!</v>
      </c>
    </row>
    <row r="396" spans="1:8" hidden="1" x14ac:dyDescent="0.2">
      <c r="A396" s="11">
        <v>90002</v>
      </c>
      <c r="B396" s="11"/>
      <c r="C396" s="11">
        <v>4113</v>
      </c>
      <c r="D396" s="11" t="s">
        <v>628</v>
      </c>
      <c r="E396" s="215"/>
      <c r="F396" s="195"/>
      <c r="G396" s="271"/>
      <c r="H396" s="270" t="e">
        <f>(#REF!/F396)*100</f>
        <v>#REF!</v>
      </c>
    </row>
    <row r="397" spans="1:8" ht="15.6" hidden="1" customHeight="1" x14ac:dyDescent="0.2">
      <c r="A397" s="269" t="s">
        <v>561</v>
      </c>
      <c r="B397" s="11"/>
      <c r="C397" s="11">
        <v>4116</v>
      </c>
      <c r="D397" s="31" t="s">
        <v>649</v>
      </c>
      <c r="E397" s="215">
        <v>0</v>
      </c>
      <c r="F397" s="195">
        <v>0</v>
      </c>
      <c r="G397" s="112"/>
      <c r="H397" s="111" t="e">
        <f>(#REF!/F397)*100</f>
        <v>#REF!</v>
      </c>
    </row>
    <row r="398" spans="1:8" ht="15.6" customHeight="1" x14ac:dyDescent="0.2">
      <c r="A398" s="269" t="s">
        <v>560</v>
      </c>
      <c r="B398" s="11"/>
      <c r="C398" s="11">
        <v>4116</v>
      </c>
      <c r="D398" s="31" t="s">
        <v>651</v>
      </c>
      <c r="E398" s="215">
        <v>0</v>
      </c>
      <c r="F398" s="195">
        <v>163.5</v>
      </c>
      <c r="G398" s="112">
        <v>163.5</v>
      </c>
      <c r="H398" s="270">
        <f t="shared" ref="H398:H461" si="20">(G398/F398)*100</f>
        <v>100</v>
      </c>
    </row>
    <row r="399" spans="1:8" ht="15" hidden="1" customHeight="1" x14ac:dyDescent="0.25">
      <c r="A399" s="266" t="s">
        <v>564</v>
      </c>
      <c r="B399" s="27"/>
      <c r="C399" s="45">
        <v>4116</v>
      </c>
      <c r="D399" s="31" t="s">
        <v>563</v>
      </c>
      <c r="E399" s="215">
        <v>0</v>
      </c>
      <c r="F399" s="195">
        <v>0</v>
      </c>
      <c r="G399" s="112"/>
      <c r="H399" s="270" t="e">
        <f t="shared" si="20"/>
        <v>#DIV/0!</v>
      </c>
    </row>
    <row r="400" spans="1:8" ht="15" customHeight="1" x14ac:dyDescent="0.25">
      <c r="A400" s="266" t="s">
        <v>643</v>
      </c>
      <c r="B400" s="27"/>
      <c r="C400" s="45">
        <v>4116</v>
      </c>
      <c r="D400" s="31" t="s">
        <v>563</v>
      </c>
      <c r="E400" s="215">
        <v>1204</v>
      </c>
      <c r="F400" s="195">
        <v>1204</v>
      </c>
      <c r="G400" s="271">
        <v>0</v>
      </c>
      <c r="H400" s="270">
        <f t="shared" si="20"/>
        <v>0</v>
      </c>
    </row>
    <row r="401" spans="1:8" ht="15" hidden="1" customHeight="1" x14ac:dyDescent="0.25">
      <c r="A401" s="266">
        <v>34055</v>
      </c>
      <c r="B401" s="27"/>
      <c r="C401" s="45">
        <v>4116</v>
      </c>
      <c r="D401" s="31" t="s">
        <v>486</v>
      </c>
      <c r="E401" s="215">
        <v>0</v>
      </c>
      <c r="F401" s="195">
        <v>0</v>
      </c>
      <c r="G401" s="112"/>
      <c r="H401" s="270" t="e">
        <f t="shared" si="20"/>
        <v>#DIV/0!</v>
      </c>
    </row>
    <row r="402" spans="1:8" ht="15" hidden="1" customHeight="1" x14ac:dyDescent="0.25">
      <c r="A402" s="266" t="s">
        <v>574</v>
      </c>
      <c r="B402" s="27"/>
      <c r="C402" s="45">
        <v>4116</v>
      </c>
      <c r="D402" s="31" t="s">
        <v>576</v>
      </c>
      <c r="E402" s="215">
        <v>0</v>
      </c>
      <c r="F402" s="195">
        <v>0</v>
      </c>
      <c r="G402" s="112"/>
      <c r="H402" s="270" t="e">
        <f t="shared" si="20"/>
        <v>#DIV/0!</v>
      </c>
    </row>
    <row r="403" spans="1:8" ht="15" hidden="1" customHeight="1" x14ac:dyDescent="0.25">
      <c r="A403" s="266">
        <v>332</v>
      </c>
      <c r="B403" s="27"/>
      <c r="C403" s="45">
        <v>4122</v>
      </c>
      <c r="D403" s="31" t="s">
        <v>563</v>
      </c>
      <c r="E403" s="215">
        <v>0</v>
      </c>
      <c r="F403" s="195">
        <v>0</v>
      </c>
      <c r="G403" s="112"/>
      <c r="H403" s="270" t="e">
        <f t="shared" si="20"/>
        <v>#DIV/0!</v>
      </c>
    </row>
    <row r="404" spans="1:8" ht="15" hidden="1" customHeight="1" x14ac:dyDescent="0.25">
      <c r="A404" s="266">
        <v>342</v>
      </c>
      <c r="B404" s="27"/>
      <c r="C404" s="45">
        <v>4122</v>
      </c>
      <c r="D404" s="31" t="s">
        <v>650</v>
      </c>
      <c r="E404" s="215">
        <v>0</v>
      </c>
      <c r="F404" s="195">
        <v>0</v>
      </c>
      <c r="G404" s="112"/>
      <c r="H404" s="270" t="e">
        <f t="shared" si="20"/>
        <v>#DIV/0!</v>
      </c>
    </row>
    <row r="405" spans="1:8" ht="15.75" customHeight="1" x14ac:dyDescent="0.25">
      <c r="A405" s="266" t="s">
        <v>644</v>
      </c>
      <c r="B405" s="27"/>
      <c r="C405" s="45">
        <v>4152</v>
      </c>
      <c r="D405" s="31" t="s">
        <v>684</v>
      </c>
      <c r="E405" s="215">
        <v>0</v>
      </c>
      <c r="F405" s="195">
        <v>0</v>
      </c>
      <c r="G405" s="112">
        <v>19921</v>
      </c>
      <c r="H405" s="270" t="e">
        <f t="shared" si="20"/>
        <v>#DIV/0!</v>
      </c>
    </row>
    <row r="406" spans="1:8" ht="14.1" hidden="1" customHeight="1" x14ac:dyDescent="0.25">
      <c r="A406" s="266"/>
      <c r="B406" s="27"/>
      <c r="C406" s="45">
        <v>4213</v>
      </c>
      <c r="D406" s="31" t="s">
        <v>563</v>
      </c>
      <c r="E406" s="215">
        <v>0</v>
      </c>
      <c r="F406" s="195">
        <v>0</v>
      </c>
      <c r="G406" s="112"/>
      <c r="H406" s="270" t="e">
        <f t="shared" si="20"/>
        <v>#DIV/0!</v>
      </c>
    </row>
    <row r="407" spans="1:8" ht="14.1" hidden="1" customHeight="1" x14ac:dyDescent="0.25">
      <c r="A407" s="266"/>
      <c r="B407" s="27"/>
      <c r="C407" s="45"/>
      <c r="D407" s="31" t="s">
        <v>563</v>
      </c>
      <c r="E407" s="215">
        <v>0</v>
      </c>
      <c r="F407" s="195">
        <v>0</v>
      </c>
      <c r="G407" s="112"/>
      <c r="H407" s="270" t="e">
        <f t="shared" si="20"/>
        <v>#DIV/0!</v>
      </c>
    </row>
    <row r="408" spans="1:8" ht="15" hidden="1" customHeight="1" x14ac:dyDescent="0.25">
      <c r="A408" s="266" t="s">
        <v>573</v>
      </c>
      <c r="B408" s="27"/>
      <c r="C408" s="45">
        <v>4116</v>
      </c>
      <c r="D408" s="31" t="s">
        <v>575</v>
      </c>
      <c r="E408" s="215">
        <v>0</v>
      </c>
      <c r="F408" s="195">
        <v>0</v>
      </c>
      <c r="G408" s="112"/>
      <c r="H408" s="270" t="e">
        <f t="shared" si="20"/>
        <v>#DIV/0!</v>
      </c>
    </row>
    <row r="409" spans="1:8" ht="15" hidden="1" customHeight="1" x14ac:dyDescent="0.25">
      <c r="A409" s="266" t="s">
        <v>573</v>
      </c>
      <c r="B409" s="27"/>
      <c r="C409" s="45">
        <v>4116</v>
      </c>
      <c r="D409" s="31" t="s">
        <v>611</v>
      </c>
      <c r="E409" s="215">
        <v>0</v>
      </c>
      <c r="F409" s="195">
        <v>0</v>
      </c>
      <c r="G409" s="271"/>
      <c r="H409" s="270" t="e">
        <f t="shared" si="20"/>
        <v>#DIV/0!</v>
      </c>
    </row>
    <row r="410" spans="1:8" ht="15" hidden="1" customHeight="1" x14ac:dyDescent="0.25">
      <c r="A410" s="266" t="s">
        <v>573</v>
      </c>
      <c r="B410" s="27"/>
      <c r="C410" s="45">
        <v>4116</v>
      </c>
      <c r="D410" s="31" t="s">
        <v>612</v>
      </c>
      <c r="E410" s="215">
        <v>0</v>
      </c>
      <c r="F410" s="195">
        <v>0</v>
      </c>
      <c r="G410" s="271"/>
      <c r="H410" s="270" t="e">
        <f t="shared" si="20"/>
        <v>#DIV/0!</v>
      </c>
    </row>
    <row r="411" spans="1:8" ht="15" hidden="1" customHeight="1" x14ac:dyDescent="0.25">
      <c r="A411" s="266" t="s">
        <v>567</v>
      </c>
      <c r="B411" s="27"/>
      <c r="C411" s="45">
        <v>4213</v>
      </c>
      <c r="D411" s="44" t="s">
        <v>565</v>
      </c>
      <c r="E411" s="215">
        <v>0</v>
      </c>
      <c r="F411" s="195">
        <v>0</v>
      </c>
      <c r="G411" s="112"/>
      <c r="H411" s="270" t="e">
        <f t="shared" si="20"/>
        <v>#DIV/0!</v>
      </c>
    </row>
    <row r="412" spans="1:8" ht="15" hidden="1" customHeight="1" x14ac:dyDescent="0.25">
      <c r="A412" s="266" t="s">
        <v>567</v>
      </c>
      <c r="B412" s="27"/>
      <c r="C412" s="45">
        <v>4213</v>
      </c>
      <c r="D412" s="44" t="s">
        <v>566</v>
      </c>
      <c r="E412" s="215">
        <v>0</v>
      </c>
      <c r="F412" s="195">
        <v>0</v>
      </c>
      <c r="G412" s="112"/>
      <c r="H412" s="270" t="e">
        <f t="shared" si="20"/>
        <v>#DIV/0!</v>
      </c>
    </row>
    <row r="413" spans="1:8" ht="15" hidden="1" customHeight="1" x14ac:dyDescent="0.25">
      <c r="A413" s="266" t="s">
        <v>567</v>
      </c>
      <c r="B413" s="27"/>
      <c r="C413" s="45">
        <v>4213</v>
      </c>
      <c r="D413" s="44" t="s">
        <v>568</v>
      </c>
      <c r="E413" s="215">
        <v>0</v>
      </c>
      <c r="F413" s="195">
        <v>0</v>
      </c>
      <c r="G413" s="112"/>
      <c r="H413" s="270" t="e">
        <f t="shared" si="20"/>
        <v>#DIV/0!</v>
      </c>
    </row>
    <row r="414" spans="1:8" ht="15" hidden="1" customHeight="1" x14ac:dyDescent="0.25">
      <c r="A414" s="266" t="s">
        <v>567</v>
      </c>
      <c r="B414" s="27"/>
      <c r="C414" s="45">
        <v>4213</v>
      </c>
      <c r="D414" s="44" t="s">
        <v>569</v>
      </c>
      <c r="E414" s="215">
        <v>0</v>
      </c>
      <c r="F414" s="195">
        <v>0</v>
      </c>
      <c r="G414" s="112"/>
      <c r="H414" s="270" t="e">
        <f t="shared" si="20"/>
        <v>#DIV/0!</v>
      </c>
    </row>
    <row r="415" spans="1:8" ht="17.100000000000001" hidden="1" customHeight="1" x14ac:dyDescent="0.25">
      <c r="A415" s="266" t="s">
        <v>610</v>
      </c>
      <c r="B415" s="27"/>
      <c r="C415" s="45">
        <v>4213</v>
      </c>
      <c r="D415" s="44" t="s">
        <v>620</v>
      </c>
      <c r="E415" s="215">
        <v>0</v>
      </c>
      <c r="F415" s="195">
        <v>0</v>
      </c>
      <c r="G415" s="271"/>
      <c r="H415" s="270" t="e">
        <f t="shared" si="20"/>
        <v>#DIV/0!</v>
      </c>
    </row>
    <row r="416" spans="1:8" ht="17.100000000000001" hidden="1" customHeight="1" x14ac:dyDescent="0.25">
      <c r="A416" s="266" t="s">
        <v>618</v>
      </c>
      <c r="B416" s="27"/>
      <c r="C416" s="45">
        <v>4213</v>
      </c>
      <c r="D416" s="44" t="s">
        <v>621</v>
      </c>
      <c r="E416" s="215">
        <v>0</v>
      </c>
      <c r="F416" s="195">
        <v>0</v>
      </c>
      <c r="G416" s="271"/>
      <c r="H416" s="270" t="e">
        <f t="shared" si="20"/>
        <v>#DIV/0!</v>
      </c>
    </row>
    <row r="417" spans="1:8" ht="17.100000000000001" hidden="1" customHeight="1" x14ac:dyDescent="0.25">
      <c r="A417" s="266" t="s">
        <v>619</v>
      </c>
      <c r="B417" s="27"/>
      <c r="C417" s="45">
        <v>4213</v>
      </c>
      <c r="D417" s="44" t="s">
        <v>622</v>
      </c>
      <c r="E417" s="215">
        <v>0</v>
      </c>
      <c r="F417" s="195">
        <v>0</v>
      </c>
      <c r="G417" s="271"/>
      <c r="H417" s="270" t="e">
        <f t="shared" si="20"/>
        <v>#DIV/0!</v>
      </c>
    </row>
    <row r="418" spans="1:8" ht="17.100000000000001" hidden="1" customHeight="1" x14ac:dyDescent="0.25">
      <c r="A418" s="266">
        <v>90992</v>
      </c>
      <c r="B418" s="27"/>
      <c r="C418" s="45">
        <v>4213</v>
      </c>
      <c r="D418" s="44" t="s">
        <v>332</v>
      </c>
      <c r="E418" s="215">
        <v>0</v>
      </c>
      <c r="F418" s="195">
        <v>0</v>
      </c>
      <c r="G418" s="112"/>
      <c r="H418" s="270" t="e">
        <f t="shared" si="20"/>
        <v>#DIV/0!</v>
      </c>
    </row>
    <row r="419" spans="1:8" ht="15" hidden="1" customHeight="1" x14ac:dyDescent="0.25">
      <c r="A419" s="268" t="s">
        <v>672</v>
      </c>
      <c r="B419" s="17"/>
      <c r="C419" s="45">
        <v>4216</v>
      </c>
      <c r="D419" s="44" t="s">
        <v>668</v>
      </c>
      <c r="E419" s="215">
        <v>0</v>
      </c>
      <c r="F419" s="195">
        <v>0</v>
      </c>
      <c r="G419" s="277"/>
      <c r="H419" s="270" t="e">
        <f t="shared" si="20"/>
        <v>#DIV/0!</v>
      </c>
    </row>
    <row r="420" spans="1:8" ht="15" hidden="1" customHeight="1" x14ac:dyDescent="0.25">
      <c r="A420" s="268" t="s">
        <v>672</v>
      </c>
      <c r="B420" s="17"/>
      <c r="C420" s="45">
        <v>4216</v>
      </c>
      <c r="D420" s="44" t="s">
        <v>669</v>
      </c>
      <c r="E420" s="215">
        <v>0</v>
      </c>
      <c r="F420" s="195">
        <v>0</v>
      </c>
      <c r="G420" s="277"/>
      <c r="H420" s="270" t="e">
        <f t="shared" si="20"/>
        <v>#DIV/0!</v>
      </c>
    </row>
    <row r="421" spans="1:8" ht="15" hidden="1" customHeight="1" x14ac:dyDescent="0.25">
      <c r="A421" s="268" t="s">
        <v>672</v>
      </c>
      <c r="B421" s="17"/>
      <c r="C421" s="45">
        <v>4216</v>
      </c>
      <c r="D421" s="44" t="s">
        <v>670</v>
      </c>
      <c r="E421" s="215">
        <v>0</v>
      </c>
      <c r="F421" s="195">
        <v>0</v>
      </c>
      <c r="G421" s="277"/>
      <c r="H421" s="270" t="e">
        <f t="shared" si="20"/>
        <v>#DIV/0!</v>
      </c>
    </row>
    <row r="422" spans="1:8" ht="15" hidden="1" customHeight="1" x14ac:dyDescent="0.25">
      <c r="A422" s="268" t="s">
        <v>672</v>
      </c>
      <c r="B422" s="17"/>
      <c r="C422" s="45">
        <v>4216</v>
      </c>
      <c r="D422" s="44" t="s">
        <v>671</v>
      </c>
      <c r="E422" s="215">
        <v>0</v>
      </c>
      <c r="F422" s="195">
        <v>0</v>
      </c>
      <c r="G422" s="277"/>
      <c r="H422" s="270" t="e">
        <f t="shared" si="20"/>
        <v>#DIV/0!</v>
      </c>
    </row>
    <row r="423" spans="1:8" ht="15" hidden="1" customHeight="1" x14ac:dyDescent="0.25">
      <c r="A423" s="268" t="s">
        <v>577</v>
      </c>
      <c r="B423" s="17"/>
      <c r="C423" s="45">
        <v>4216</v>
      </c>
      <c r="D423" s="44" t="s">
        <v>578</v>
      </c>
      <c r="E423" s="215">
        <v>0</v>
      </c>
      <c r="F423" s="195">
        <v>0</v>
      </c>
      <c r="G423" s="112"/>
      <c r="H423" s="270" t="e">
        <f t="shared" si="20"/>
        <v>#DIV/0!</v>
      </c>
    </row>
    <row r="424" spans="1:8" ht="15" hidden="1" customHeight="1" x14ac:dyDescent="0.25">
      <c r="A424" s="268" t="s">
        <v>570</v>
      </c>
      <c r="B424" s="17"/>
      <c r="C424" s="45">
        <v>4216</v>
      </c>
      <c r="D424" s="44" t="s">
        <v>578</v>
      </c>
      <c r="E424" s="215">
        <v>0</v>
      </c>
      <c r="F424" s="195">
        <v>0</v>
      </c>
      <c r="G424" s="112"/>
      <c r="H424" s="270" t="e">
        <f t="shared" si="20"/>
        <v>#DIV/0!</v>
      </c>
    </row>
    <row r="425" spans="1:8" ht="15" hidden="1" customHeight="1" x14ac:dyDescent="0.2">
      <c r="A425" s="267" t="s">
        <v>570</v>
      </c>
      <c r="B425" s="41"/>
      <c r="C425" s="39">
        <v>4216</v>
      </c>
      <c r="D425" s="44" t="s">
        <v>579</v>
      </c>
      <c r="E425" s="215">
        <v>0</v>
      </c>
      <c r="F425" s="195">
        <v>0</v>
      </c>
      <c r="G425" s="112"/>
      <c r="H425" s="270" t="e">
        <f t="shared" si="20"/>
        <v>#DIV/0!</v>
      </c>
    </row>
    <row r="426" spans="1:8" ht="16.5" hidden="1" customHeight="1" x14ac:dyDescent="0.2">
      <c r="A426" s="42">
        <v>17016</v>
      </c>
      <c r="B426" s="41"/>
      <c r="C426" s="39">
        <v>4216</v>
      </c>
      <c r="D426" s="44" t="s">
        <v>579</v>
      </c>
      <c r="E426" s="215">
        <v>0</v>
      </c>
      <c r="F426" s="195">
        <v>0</v>
      </c>
      <c r="G426" s="271"/>
      <c r="H426" s="270" t="e">
        <f t="shared" si="20"/>
        <v>#DIV/0!</v>
      </c>
    </row>
    <row r="427" spans="1:8" ht="15" hidden="1" customHeight="1" x14ac:dyDescent="0.2">
      <c r="A427" s="267" t="s">
        <v>570</v>
      </c>
      <c r="B427" s="41"/>
      <c r="C427" s="39">
        <v>4216</v>
      </c>
      <c r="D427" s="44" t="s">
        <v>571</v>
      </c>
      <c r="E427" s="215">
        <v>0</v>
      </c>
      <c r="F427" s="195">
        <v>0</v>
      </c>
      <c r="G427" s="112"/>
      <c r="H427" s="270" t="e">
        <f t="shared" si="20"/>
        <v>#DIV/0!</v>
      </c>
    </row>
    <row r="428" spans="1:8" ht="15" hidden="1" customHeight="1" x14ac:dyDescent="0.2">
      <c r="A428" s="267" t="s">
        <v>570</v>
      </c>
      <c r="B428" s="41"/>
      <c r="C428" s="39">
        <v>4216</v>
      </c>
      <c r="D428" s="44" t="s">
        <v>562</v>
      </c>
      <c r="E428" s="215">
        <v>0</v>
      </c>
      <c r="F428" s="195">
        <v>0</v>
      </c>
      <c r="G428" s="112"/>
      <c r="H428" s="270" t="e">
        <f t="shared" si="20"/>
        <v>#DIV/0!</v>
      </c>
    </row>
    <row r="429" spans="1:8" ht="16.5" hidden="1" customHeight="1" x14ac:dyDescent="0.2">
      <c r="A429" s="42">
        <v>17969</v>
      </c>
      <c r="B429" s="41"/>
      <c r="C429" s="39">
        <v>4216</v>
      </c>
      <c r="D429" s="44" t="s">
        <v>541</v>
      </c>
      <c r="E429" s="215">
        <v>0</v>
      </c>
      <c r="F429" s="195">
        <v>0</v>
      </c>
      <c r="G429" s="271"/>
      <c r="H429" s="270" t="e">
        <f t="shared" si="20"/>
        <v>#DIV/0!</v>
      </c>
    </row>
    <row r="430" spans="1:8" ht="15" hidden="1" customHeight="1" x14ac:dyDescent="0.2">
      <c r="A430" s="267" t="s">
        <v>573</v>
      </c>
      <c r="B430" s="41"/>
      <c r="C430" s="39">
        <v>4216</v>
      </c>
      <c r="D430" s="44" t="s">
        <v>572</v>
      </c>
      <c r="E430" s="215">
        <v>0</v>
      </c>
      <c r="F430" s="195">
        <v>0</v>
      </c>
      <c r="G430" s="112"/>
      <c r="H430" s="270" t="e">
        <f t="shared" si="20"/>
        <v>#DIV/0!</v>
      </c>
    </row>
    <row r="431" spans="1:8" ht="15" hidden="1" customHeight="1" x14ac:dyDescent="0.2">
      <c r="A431" s="267" t="s">
        <v>570</v>
      </c>
      <c r="B431" s="41"/>
      <c r="C431" s="39">
        <v>4216</v>
      </c>
      <c r="D431" s="44" t="s">
        <v>572</v>
      </c>
      <c r="E431" s="215">
        <v>0</v>
      </c>
      <c r="F431" s="195">
        <v>0</v>
      </c>
      <c r="G431" s="271"/>
      <c r="H431" s="270" t="e">
        <f t="shared" si="20"/>
        <v>#DIV/0!</v>
      </c>
    </row>
    <row r="432" spans="1:8" ht="15" hidden="1" customHeight="1" x14ac:dyDescent="0.2">
      <c r="A432" s="267"/>
      <c r="B432" s="41"/>
      <c r="C432" s="39">
        <v>4216</v>
      </c>
      <c r="D432" s="44" t="s">
        <v>540</v>
      </c>
      <c r="E432" s="215">
        <v>0</v>
      </c>
      <c r="F432" s="195">
        <v>0</v>
      </c>
      <c r="G432" s="112"/>
      <c r="H432" s="270" t="e">
        <f t="shared" si="20"/>
        <v>#DIV/0!</v>
      </c>
    </row>
    <row r="433" spans="1:8" ht="15" hidden="1" customHeight="1" x14ac:dyDescent="0.2">
      <c r="A433" s="267"/>
      <c r="B433" s="41"/>
      <c r="C433" s="39">
        <v>4216</v>
      </c>
      <c r="D433" s="44" t="s">
        <v>541</v>
      </c>
      <c r="E433" s="215">
        <v>0</v>
      </c>
      <c r="F433" s="195">
        <v>0</v>
      </c>
      <c r="G433" s="112"/>
      <c r="H433" s="270" t="e">
        <f t="shared" si="20"/>
        <v>#DIV/0!</v>
      </c>
    </row>
    <row r="434" spans="1:8" ht="15" hidden="1" customHeight="1" x14ac:dyDescent="0.2">
      <c r="A434" s="267">
        <v>13419</v>
      </c>
      <c r="B434" s="41"/>
      <c r="C434" s="39">
        <v>4216</v>
      </c>
      <c r="D434" s="44" t="s">
        <v>387</v>
      </c>
      <c r="E434" s="215">
        <v>0</v>
      </c>
      <c r="F434" s="195">
        <v>0</v>
      </c>
      <c r="G434" s="112"/>
      <c r="H434" s="270" t="e">
        <f t="shared" si="20"/>
        <v>#DIV/0!</v>
      </c>
    </row>
    <row r="435" spans="1:8" ht="15" hidden="1" customHeight="1" x14ac:dyDescent="0.2">
      <c r="A435" s="267">
        <v>13501</v>
      </c>
      <c r="B435" s="41"/>
      <c r="C435" s="39">
        <v>4216</v>
      </c>
      <c r="D435" s="44" t="s">
        <v>387</v>
      </c>
      <c r="E435" s="215">
        <v>0</v>
      </c>
      <c r="F435" s="195">
        <v>0</v>
      </c>
      <c r="G435" s="112"/>
      <c r="H435" s="270" t="e">
        <f t="shared" si="20"/>
        <v>#DIV/0!</v>
      </c>
    </row>
    <row r="436" spans="1:8" ht="15" hidden="1" customHeight="1" x14ac:dyDescent="0.2">
      <c r="A436" s="267"/>
      <c r="B436" s="41"/>
      <c r="C436" s="39">
        <v>4152</v>
      </c>
      <c r="D436" s="44" t="s">
        <v>334</v>
      </c>
      <c r="E436" s="215">
        <v>0</v>
      </c>
      <c r="F436" s="195">
        <v>0</v>
      </c>
      <c r="G436" s="112"/>
      <c r="H436" s="270" t="e">
        <f t="shared" si="20"/>
        <v>#DIV/0!</v>
      </c>
    </row>
    <row r="437" spans="1:8" ht="15" hidden="1" customHeight="1" x14ac:dyDescent="0.2">
      <c r="A437" s="267"/>
      <c r="B437" s="41"/>
      <c r="C437" s="39">
        <v>4232</v>
      </c>
      <c r="D437" s="44" t="s">
        <v>333</v>
      </c>
      <c r="E437" s="215">
        <v>0</v>
      </c>
      <c r="F437" s="195">
        <v>0</v>
      </c>
      <c r="G437" s="112"/>
      <c r="H437" s="270" t="e">
        <f t="shared" si="20"/>
        <v>#DIV/0!</v>
      </c>
    </row>
    <row r="438" spans="1:8" ht="15" hidden="1" customHeight="1" x14ac:dyDescent="0.2">
      <c r="A438" s="267">
        <v>22500</v>
      </c>
      <c r="B438" s="41"/>
      <c r="C438" s="39">
        <v>4216</v>
      </c>
      <c r="D438" s="44" t="s">
        <v>412</v>
      </c>
      <c r="E438" s="215">
        <v>0</v>
      </c>
      <c r="F438" s="195">
        <v>0</v>
      </c>
      <c r="G438" s="112"/>
      <c r="H438" s="270" t="e">
        <f t="shared" si="20"/>
        <v>#DIV/0!</v>
      </c>
    </row>
    <row r="439" spans="1:8" ht="15" hidden="1" customHeight="1" x14ac:dyDescent="0.25">
      <c r="A439" s="250">
        <v>89517</v>
      </c>
      <c r="B439" s="17"/>
      <c r="C439" s="45">
        <v>4213</v>
      </c>
      <c r="D439" s="31" t="s">
        <v>656</v>
      </c>
      <c r="E439" s="215">
        <v>0</v>
      </c>
      <c r="F439" s="195">
        <v>0</v>
      </c>
      <c r="G439" s="277"/>
      <c r="H439" s="270" t="e">
        <f t="shared" si="20"/>
        <v>#DIV/0!</v>
      </c>
    </row>
    <row r="440" spans="1:8" ht="15" hidden="1" customHeight="1" x14ac:dyDescent="0.25">
      <c r="A440" s="250">
        <v>89518</v>
      </c>
      <c r="B440" s="17"/>
      <c r="C440" s="45">
        <v>4213</v>
      </c>
      <c r="D440" s="31" t="s">
        <v>657</v>
      </c>
      <c r="E440" s="215">
        <v>0</v>
      </c>
      <c r="F440" s="195">
        <v>0</v>
      </c>
      <c r="G440" s="277"/>
      <c r="H440" s="270" t="e">
        <f t="shared" si="20"/>
        <v>#DIV/0!</v>
      </c>
    </row>
    <row r="441" spans="1:8" ht="15" hidden="1" customHeight="1" x14ac:dyDescent="0.2">
      <c r="A441" s="267" t="s">
        <v>662</v>
      </c>
      <c r="B441" s="41"/>
      <c r="C441" s="39">
        <v>4222</v>
      </c>
      <c r="D441" s="44" t="s">
        <v>648</v>
      </c>
      <c r="E441" s="215">
        <v>0</v>
      </c>
      <c r="F441" s="195">
        <v>0</v>
      </c>
      <c r="G441" s="271"/>
      <c r="H441" s="270" t="e">
        <f t="shared" si="20"/>
        <v>#DIV/0!</v>
      </c>
    </row>
    <row r="442" spans="1:8" ht="15" hidden="1" customHeight="1" x14ac:dyDescent="0.25">
      <c r="A442" s="268" t="s">
        <v>663</v>
      </c>
      <c r="B442" s="17"/>
      <c r="C442" s="45">
        <v>4222</v>
      </c>
      <c r="D442" s="31" t="s">
        <v>659</v>
      </c>
      <c r="E442" s="215">
        <v>0</v>
      </c>
      <c r="F442" s="195">
        <v>0</v>
      </c>
      <c r="G442" s="277"/>
      <c r="H442" s="270" t="e">
        <f t="shared" si="20"/>
        <v>#DIV/0!</v>
      </c>
    </row>
    <row r="443" spans="1:8" ht="15" hidden="1" customHeight="1" x14ac:dyDescent="0.25">
      <c r="A443" s="268" t="s">
        <v>664</v>
      </c>
      <c r="B443" s="17"/>
      <c r="C443" s="45">
        <v>4222</v>
      </c>
      <c r="D443" s="31" t="s">
        <v>658</v>
      </c>
      <c r="E443" s="215">
        <v>0</v>
      </c>
      <c r="F443" s="195">
        <v>0</v>
      </c>
      <c r="G443" s="277"/>
      <c r="H443" s="270" t="e">
        <f t="shared" si="20"/>
        <v>#DIV/0!</v>
      </c>
    </row>
    <row r="444" spans="1:8" ht="15" hidden="1" customHeight="1" x14ac:dyDescent="0.2">
      <c r="A444" s="267">
        <v>221</v>
      </c>
      <c r="B444" s="41"/>
      <c r="C444" s="39">
        <v>4222</v>
      </c>
      <c r="D444" s="44" t="s">
        <v>424</v>
      </c>
      <c r="E444" s="215">
        <v>0</v>
      </c>
      <c r="F444" s="195">
        <v>0</v>
      </c>
      <c r="G444" s="112"/>
      <c r="H444" s="270" t="e">
        <f t="shared" si="20"/>
        <v>#DIV/0!</v>
      </c>
    </row>
    <row r="445" spans="1:8" ht="15" hidden="1" customHeight="1" x14ac:dyDescent="0.2">
      <c r="A445" s="267">
        <v>221</v>
      </c>
      <c r="B445" s="41"/>
      <c r="C445" s="39">
        <v>4222</v>
      </c>
      <c r="D445" s="44" t="s">
        <v>545</v>
      </c>
      <c r="E445" s="215">
        <v>0</v>
      </c>
      <c r="F445" s="195">
        <v>0</v>
      </c>
      <c r="G445" s="112"/>
      <c r="H445" s="270" t="e">
        <f t="shared" si="20"/>
        <v>#DIV/0!</v>
      </c>
    </row>
    <row r="446" spans="1:8" ht="15" hidden="1" customHeight="1" x14ac:dyDescent="0.25">
      <c r="A446" s="268">
        <v>342</v>
      </c>
      <c r="B446" s="17"/>
      <c r="C446" s="45">
        <v>4222</v>
      </c>
      <c r="D446" s="31" t="s">
        <v>525</v>
      </c>
      <c r="E446" s="215">
        <v>0</v>
      </c>
      <c r="F446" s="195">
        <v>0</v>
      </c>
      <c r="G446" s="112"/>
      <c r="H446" s="270" t="e">
        <f t="shared" si="20"/>
        <v>#DIV/0!</v>
      </c>
    </row>
    <row r="447" spans="1:8" ht="15" hidden="1" customHeight="1" x14ac:dyDescent="0.25">
      <c r="A447" s="250">
        <v>332</v>
      </c>
      <c r="B447" s="17"/>
      <c r="C447" s="45">
        <v>4222</v>
      </c>
      <c r="D447" s="31" t="s">
        <v>428</v>
      </c>
      <c r="E447" s="215">
        <v>0</v>
      </c>
      <c r="F447" s="195">
        <v>0</v>
      </c>
      <c r="G447" s="112"/>
      <c r="H447" s="270" t="e">
        <f t="shared" si="20"/>
        <v>#DIV/0!</v>
      </c>
    </row>
    <row r="448" spans="1:8" ht="15" hidden="1" customHeight="1" x14ac:dyDescent="0.25">
      <c r="A448" s="250">
        <v>435</v>
      </c>
      <c r="B448" s="17"/>
      <c r="C448" s="45">
        <v>4222</v>
      </c>
      <c r="D448" s="31" t="s">
        <v>613</v>
      </c>
      <c r="E448" s="215">
        <v>0</v>
      </c>
      <c r="F448" s="195">
        <v>0</v>
      </c>
      <c r="G448" s="271"/>
      <c r="H448" s="270" t="e">
        <f t="shared" si="20"/>
        <v>#DIV/0!</v>
      </c>
    </row>
    <row r="449" spans="1:8" ht="15.75" hidden="1" customHeight="1" x14ac:dyDescent="0.25">
      <c r="A449" s="250">
        <v>415</v>
      </c>
      <c r="B449" s="17"/>
      <c r="C449" s="45">
        <v>4232</v>
      </c>
      <c r="D449" s="44" t="s">
        <v>415</v>
      </c>
      <c r="E449" s="215">
        <v>0</v>
      </c>
      <c r="F449" s="195">
        <v>0</v>
      </c>
      <c r="G449" s="112"/>
      <c r="H449" s="270" t="e">
        <f t="shared" si="20"/>
        <v>#DIV/0!</v>
      </c>
    </row>
    <row r="450" spans="1:8" ht="16.5" customHeight="1" x14ac:dyDescent="0.2">
      <c r="A450" s="11"/>
      <c r="B450" s="11">
        <v>1014</v>
      </c>
      <c r="C450" s="11">
        <v>2132</v>
      </c>
      <c r="D450" s="50" t="s">
        <v>280</v>
      </c>
      <c r="E450" s="215">
        <v>25</v>
      </c>
      <c r="F450" s="195">
        <v>25</v>
      </c>
      <c r="G450" s="112">
        <v>6.5</v>
      </c>
      <c r="H450" s="270">
        <f t="shared" si="20"/>
        <v>26</v>
      </c>
    </row>
    <row r="451" spans="1:8" ht="16.5" hidden="1" customHeight="1" x14ac:dyDescent="0.2">
      <c r="A451" s="42"/>
      <c r="B451" s="41">
        <v>2169</v>
      </c>
      <c r="C451" s="39">
        <v>2212</v>
      </c>
      <c r="D451" s="38" t="s">
        <v>559</v>
      </c>
      <c r="E451" s="215">
        <v>0</v>
      </c>
      <c r="F451" s="195">
        <v>0</v>
      </c>
      <c r="G451" s="112"/>
      <c r="H451" s="270" t="e">
        <f t="shared" si="20"/>
        <v>#DIV/0!</v>
      </c>
    </row>
    <row r="452" spans="1:8" ht="16.5" hidden="1" customHeight="1" x14ac:dyDescent="0.2">
      <c r="A452" s="42"/>
      <c r="B452" s="41">
        <v>2212</v>
      </c>
      <c r="C452" s="39">
        <v>2212</v>
      </c>
      <c r="D452" s="38" t="s">
        <v>327</v>
      </c>
      <c r="E452" s="215">
        <v>0</v>
      </c>
      <c r="F452" s="195">
        <v>0</v>
      </c>
      <c r="G452" s="112"/>
      <c r="H452" s="270" t="e">
        <f t="shared" si="20"/>
        <v>#DIV/0!</v>
      </c>
    </row>
    <row r="453" spans="1:8" ht="16.5" hidden="1" customHeight="1" x14ac:dyDescent="0.2">
      <c r="A453" s="40"/>
      <c r="B453" s="39">
        <v>2212</v>
      </c>
      <c r="C453" s="11">
        <v>2324</v>
      </c>
      <c r="D453" s="11" t="s">
        <v>328</v>
      </c>
      <c r="E453" s="215">
        <v>0</v>
      </c>
      <c r="F453" s="195">
        <v>0</v>
      </c>
      <c r="G453" s="112"/>
      <c r="H453" s="270" t="e">
        <f t="shared" si="20"/>
        <v>#DIV/0!</v>
      </c>
    </row>
    <row r="454" spans="1:8" ht="16.5" hidden="1" customHeight="1" x14ac:dyDescent="0.2">
      <c r="A454" s="40"/>
      <c r="B454" s="39">
        <v>2219</v>
      </c>
      <c r="C454" s="11">
        <v>2324</v>
      </c>
      <c r="D454" s="11" t="s">
        <v>429</v>
      </c>
      <c r="E454" s="215">
        <v>0</v>
      </c>
      <c r="F454" s="195">
        <v>0</v>
      </c>
      <c r="G454" s="112"/>
      <c r="H454" s="270" t="e">
        <f t="shared" si="20"/>
        <v>#DIV/0!</v>
      </c>
    </row>
    <row r="455" spans="1:8" ht="17.100000000000001" hidden="1" customHeight="1" x14ac:dyDescent="0.2">
      <c r="A455" s="10"/>
      <c r="B455" s="11">
        <v>2221</v>
      </c>
      <c r="C455" s="11">
        <v>2329</v>
      </c>
      <c r="D455" s="11" t="s">
        <v>416</v>
      </c>
      <c r="E455" s="215">
        <v>0</v>
      </c>
      <c r="F455" s="195">
        <v>0</v>
      </c>
      <c r="G455" s="112"/>
      <c r="H455" s="270" t="e">
        <f t="shared" si="20"/>
        <v>#DIV/0!</v>
      </c>
    </row>
    <row r="456" spans="1:8" ht="17.100000000000001" hidden="1" customHeight="1" x14ac:dyDescent="0.2">
      <c r="A456" s="10"/>
      <c r="B456" s="11">
        <v>2329</v>
      </c>
      <c r="C456" s="11">
        <v>2329</v>
      </c>
      <c r="D456" s="11" t="s">
        <v>660</v>
      </c>
      <c r="E456" s="215">
        <v>0</v>
      </c>
      <c r="F456" s="195">
        <v>0</v>
      </c>
      <c r="G456" s="277"/>
      <c r="H456" s="270" t="e">
        <f t="shared" si="20"/>
        <v>#DIV/0!</v>
      </c>
    </row>
    <row r="457" spans="1:8" ht="17.100000000000001" hidden="1" customHeight="1" x14ac:dyDescent="0.2">
      <c r="A457" s="10"/>
      <c r="B457" s="11">
        <v>3111</v>
      </c>
      <c r="C457" s="11">
        <v>2322</v>
      </c>
      <c r="D457" s="11" t="s">
        <v>542</v>
      </c>
      <c r="E457" s="215">
        <v>0</v>
      </c>
      <c r="F457" s="195">
        <v>0</v>
      </c>
      <c r="G457" s="112"/>
      <c r="H457" s="270" t="e">
        <f t="shared" si="20"/>
        <v>#DIV/0!</v>
      </c>
    </row>
    <row r="458" spans="1:8" ht="17.100000000000001" customHeight="1" x14ac:dyDescent="0.2">
      <c r="A458" s="10"/>
      <c r="B458" s="11">
        <v>3313</v>
      </c>
      <c r="C458" s="11">
        <v>2111</v>
      </c>
      <c r="D458" s="11" t="s">
        <v>685</v>
      </c>
      <c r="E458" s="215">
        <v>0</v>
      </c>
      <c r="F458" s="195">
        <v>0</v>
      </c>
      <c r="G458" s="277">
        <v>48.4</v>
      </c>
      <c r="H458" s="270" t="e">
        <f t="shared" si="20"/>
        <v>#DIV/0!</v>
      </c>
    </row>
    <row r="459" spans="1:8" x14ac:dyDescent="0.2">
      <c r="A459" s="11"/>
      <c r="B459" s="11">
        <v>3313</v>
      </c>
      <c r="C459" s="11">
        <v>2132</v>
      </c>
      <c r="D459" s="50" t="s">
        <v>439</v>
      </c>
      <c r="E459" s="215">
        <v>350</v>
      </c>
      <c r="F459" s="195">
        <v>350</v>
      </c>
      <c r="G459" s="112">
        <v>66.7</v>
      </c>
      <c r="H459" s="270">
        <f t="shared" si="20"/>
        <v>19.057142857142857</v>
      </c>
    </row>
    <row r="460" spans="1:8" ht="14.25" customHeight="1" x14ac:dyDescent="0.2">
      <c r="A460" s="10"/>
      <c r="B460" s="11">
        <v>3313</v>
      </c>
      <c r="C460" s="11">
        <v>2324</v>
      </c>
      <c r="D460" s="11" t="s">
        <v>591</v>
      </c>
      <c r="E460" s="215">
        <v>0</v>
      </c>
      <c r="F460" s="195">
        <v>0</v>
      </c>
      <c r="G460" s="271">
        <v>47.2</v>
      </c>
      <c r="H460" s="270" t="e">
        <f t="shared" si="20"/>
        <v>#DIV/0!</v>
      </c>
    </row>
    <row r="461" spans="1:8" ht="14.1" hidden="1" customHeight="1" x14ac:dyDescent="0.2">
      <c r="A461" s="10"/>
      <c r="B461" s="11">
        <v>3326</v>
      </c>
      <c r="C461" s="11">
        <v>2322</v>
      </c>
      <c r="D461" s="11" t="s">
        <v>593</v>
      </c>
      <c r="E461" s="215">
        <v>0</v>
      </c>
      <c r="F461" s="195">
        <v>0</v>
      </c>
      <c r="G461" s="271"/>
      <c r="H461" s="270" t="e">
        <f t="shared" si="20"/>
        <v>#DIV/0!</v>
      </c>
    </row>
    <row r="462" spans="1:8" ht="14.25" hidden="1" customHeight="1" x14ac:dyDescent="0.2">
      <c r="A462" s="10"/>
      <c r="B462" s="11">
        <v>3326</v>
      </c>
      <c r="C462" s="11">
        <v>2324</v>
      </c>
      <c r="D462" s="11" t="s">
        <v>593</v>
      </c>
      <c r="E462" s="215">
        <v>0</v>
      </c>
      <c r="F462" s="195">
        <v>0</v>
      </c>
      <c r="G462" s="112"/>
      <c r="H462" s="270" t="e">
        <f t="shared" ref="H462:H502" si="21">(G462/F462)*100</f>
        <v>#DIV/0!</v>
      </c>
    </row>
    <row r="463" spans="1:8" ht="15.75" hidden="1" customHeight="1" x14ac:dyDescent="0.2">
      <c r="A463" s="10"/>
      <c r="B463" s="11">
        <v>3326</v>
      </c>
      <c r="C463" s="11">
        <v>3122</v>
      </c>
      <c r="D463" s="11" t="s">
        <v>419</v>
      </c>
      <c r="E463" s="215">
        <v>0</v>
      </c>
      <c r="F463" s="195">
        <v>0</v>
      </c>
      <c r="G463" s="112"/>
      <c r="H463" s="270" t="e">
        <f t="shared" si="21"/>
        <v>#DIV/0!</v>
      </c>
    </row>
    <row r="464" spans="1:8" ht="23.25" hidden="1" customHeight="1" x14ac:dyDescent="0.2">
      <c r="A464" s="10"/>
      <c r="B464" s="11">
        <v>3326</v>
      </c>
      <c r="C464" s="11">
        <v>3121</v>
      </c>
      <c r="D464" s="11" t="s">
        <v>323</v>
      </c>
      <c r="E464" s="215">
        <v>0</v>
      </c>
      <c r="F464" s="195">
        <v>0</v>
      </c>
      <c r="G464" s="112"/>
      <c r="H464" s="270" t="e">
        <f t="shared" si="21"/>
        <v>#DIV/0!</v>
      </c>
    </row>
    <row r="465" spans="1:8" x14ac:dyDescent="0.2">
      <c r="A465" s="11"/>
      <c r="B465" s="11">
        <v>3612</v>
      </c>
      <c r="C465" s="11">
        <v>2111</v>
      </c>
      <c r="D465" s="11" t="s">
        <v>230</v>
      </c>
      <c r="E465" s="215">
        <v>1819</v>
      </c>
      <c r="F465" s="195">
        <v>1819</v>
      </c>
      <c r="G465" s="112">
        <v>522.79999999999995</v>
      </c>
      <c r="H465" s="270">
        <f t="shared" si="21"/>
        <v>28.741066520065967</v>
      </c>
    </row>
    <row r="466" spans="1:8" x14ac:dyDescent="0.2">
      <c r="A466" s="11"/>
      <c r="B466" s="11">
        <v>3612</v>
      </c>
      <c r="C466" s="11">
        <v>2132</v>
      </c>
      <c r="D466" s="11" t="s">
        <v>231</v>
      </c>
      <c r="E466" s="215">
        <v>5389</v>
      </c>
      <c r="F466" s="195">
        <v>5389</v>
      </c>
      <c r="G466" s="112">
        <v>1387</v>
      </c>
      <c r="H466" s="270">
        <f t="shared" si="21"/>
        <v>25.737613657450364</v>
      </c>
    </row>
    <row r="467" spans="1:8" ht="15.6" hidden="1" customHeight="1" x14ac:dyDescent="0.2">
      <c r="A467" s="11"/>
      <c r="B467" s="11">
        <v>3612</v>
      </c>
      <c r="C467" s="11">
        <v>2322</v>
      </c>
      <c r="D467" s="11" t="s">
        <v>27</v>
      </c>
      <c r="E467" s="215">
        <v>0</v>
      </c>
      <c r="F467" s="195">
        <v>0</v>
      </c>
      <c r="G467" s="112"/>
      <c r="H467" s="270" t="e">
        <f t="shared" si="21"/>
        <v>#DIV/0!</v>
      </c>
    </row>
    <row r="468" spans="1:8" x14ac:dyDescent="0.2">
      <c r="A468" s="11"/>
      <c r="B468" s="11">
        <v>3612</v>
      </c>
      <c r="C468" s="11">
        <v>2324</v>
      </c>
      <c r="D468" s="11" t="s">
        <v>594</v>
      </c>
      <c r="E468" s="215">
        <v>250</v>
      </c>
      <c r="F468" s="195">
        <v>250</v>
      </c>
      <c r="G468" s="112">
        <v>423.1</v>
      </c>
      <c r="H468" s="270">
        <f t="shared" si="21"/>
        <v>169.24</v>
      </c>
    </row>
    <row r="469" spans="1:8" hidden="1" x14ac:dyDescent="0.2">
      <c r="A469" s="11"/>
      <c r="B469" s="11">
        <v>3612</v>
      </c>
      <c r="C469" s="11">
        <v>2329</v>
      </c>
      <c r="D469" s="11" t="s">
        <v>26</v>
      </c>
      <c r="E469" s="215">
        <v>0</v>
      </c>
      <c r="F469" s="195">
        <v>0</v>
      </c>
      <c r="G469" s="112"/>
      <c r="H469" s="270" t="e">
        <f t="shared" si="21"/>
        <v>#DIV/0!</v>
      </c>
    </row>
    <row r="470" spans="1:8" x14ac:dyDescent="0.2">
      <c r="A470" s="11"/>
      <c r="B470" s="11">
        <v>3612</v>
      </c>
      <c r="C470" s="11">
        <v>3112</v>
      </c>
      <c r="D470" s="11" t="s">
        <v>232</v>
      </c>
      <c r="E470" s="215">
        <v>10190</v>
      </c>
      <c r="F470" s="195">
        <v>10190</v>
      </c>
      <c r="G470" s="112">
        <v>0</v>
      </c>
      <c r="H470" s="270">
        <f t="shared" si="21"/>
        <v>0</v>
      </c>
    </row>
    <row r="471" spans="1:8" x14ac:dyDescent="0.2">
      <c r="A471" s="11"/>
      <c r="B471" s="11">
        <v>3613</v>
      </c>
      <c r="C471" s="11">
        <v>2111</v>
      </c>
      <c r="D471" s="11" t="s">
        <v>233</v>
      </c>
      <c r="E471" s="215">
        <v>2755</v>
      </c>
      <c r="F471" s="195">
        <v>2755</v>
      </c>
      <c r="G471" s="112">
        <v>674</v>
      </c>
      <c r="H471" s="270">
        <f t="shared" si="21"/>
        <v>24.464609800362975</v>
      </c>
    </row>
    <row r="472" spans="1:8" x14ac:dyDescent="0.2">
      <c r="A472" s="11"/>
      <c r="B472" s="11">
        <v>3613</v>
      </c>
      <c r="C472" s="11">
        <v>2132</v>
      </c>
      <c r="D472" s="11" t="s">
        <v>234</v>
      </c>
      <c r="E472" s="215">
        <v>6050</v>
      </c>
      <c r="F472" s="195">
        <v>6050</v>
      </c>
      <c r="G472" s="112">
        <v>1499.9</v>
      </c>
      <c r="H472" s="270">
        <f t="shared" si="21"/>
        <v>24.791735537190085</v>
      </c>
    </row>
    <row r="473" spans="1:8" x14ac:dyDescent="0.2">
      <c r="A473" s="29"/>
      <c r="B473" s="11">
        <v>3613</v>
      </c>
      <c r="C473" s="11">
        <v>2133</v>
      </c>
      <c r="D473" s="11" t="s">
        <v>25</v>
      </c>
      <c r="E473" s="215">
        <v>0</v>
      </c>
      <c r="F473" s="195">
        <v>0</v>
      </c>
      <c r="G473" s="112">
        <v>1.1000000000000001</v>
      </c>
      <c r="H473" s="270" t="e">
        <f t="shared" si="21"/>
        <v>#DIV/0!</v>
      </c>
    </row>
    <row r="474" spans="1:8" hidden="1" x14ac:dyDescent="0.2">
      <c r="A474" s="29"/>
      <c r="B474" s="11">
        <v>3613</v>
      </c>
      <c r="C474" s="11">
        <v>2310</v>
      </c>
      <c r="D474" s="11" t="s">
        <v>24</v>
      </c>
      <c r="E474" s="215">
        <v>0</v>
      </c>
      <c r="F474" s="195">
        <v>0</v>
      </c>
      <c r="G474" s="112"/>
      <c r="H474" s="270" t="e">
        <f t="shared" si="21"/>
        <v>#DIV/0!</v>
      </c>
    </row>
    <row r="475" spans="1:8" hidden="1" x14ac:dyDescent="0.2">
      <c r="A475" s="29"/>
      <c r="B475" s="11">
        <v>3613</v>
      </c>
      <c r="C475" s="11">
        <v>2322</v>
      </c>
      <c r="D475" s="11" t="s">
        <v>463</v>
      </c>
      <c r="E475" s="215">
        <v>0</v>
      </c>
      <c r="F475" s="195">
        <v>0</v>
      </c>
      <c r="G475" s="112"/>
      <c r="H475" s="270" t="e">
        <f t="shared" si="21"/>
        <v>#DIV/0!</v>
      </c>
    </row>
    <row r="476" spans="1:8" x14ac:dyDescent="0.2">
      <c r="A476" s="29"/>
      <c r="B476" s="11">
        <v>3613</v>
      </c>
      <c r="C476" s="11">
        <v>2324</v>
      </c>
      <c r="D476" s="11" t="s">
        <v>595</v>
      </c>
      <c r="E476" s="215">
        <v>800</v>
      </c>
      <c r="F476" s="195">
        <v>800</v>
      </c>
      <c r="G476" s="112">
        <v>1622.6</v>
      </c>
      <c r="H476" s="270">
        <f t="shared" si="21"/>
        <v>202.82499999999999</v>
      </c>
    </row>
    <row r="477" spans="1:8" hidden="1" x14ac:dyDescent="0.2">
      <c r="A477" s="29"/>
      <c r="B477" s="11">
        <v>3613</v>
      </c>
      <c r="C477" s="11">
        <v>2322</v>
      </c>
      <c r="D477" s="11" t="s">
        <v>23</v>
      </c>
      <c r="E477" s="215">
        <v>0</v>
      </c>
      <c r="F477" s="195">
        <v>0</v>
      </c>
      <c r="G477" s="112"/>
      <c r="H477" s="270" t="e">
        <f t="shared" si="21"/>
        <v>#DIV/0!</v>
      </c>
    </row>
    <row r="478" spans="1:8" hidden="1" x14ac:dyDescent="0.2">
      <c r="A478" s="29"/>
      <c r="B478" s="11">
        <v>3613</v>
      </c>
      <c r="C478" s="11">
        <v>2324</v>
      </c>
      <c r="D478" s="11" t="s">
        <v>235</v>
      </c>
      <c r="E478" s="215">
        <v>0</v>
      </c>
      <c r="F478" s="195">
        <v>0</v>
      </c>
      <c r="G478" s="112"/>
      <c r="H478" s="270" t="e">
        <f t="shared" si="21"/>
        <v>#DIV/0!</v>
      </c>
    </row>
    <row r="479" spans="1:8" x14ac:dyDescent="0.2">
      <c r="A479" s="29"/>
      <c r="B479" s="11">
        <v>3613</v>
      </c>
      <c r="C479" s="11">
        <v>3112</v>
      </c>
      <c r="D479" s="11" t="s">
        <v>236</v>
      </c>
      <c r="E479" s="215">
        <v>2600</v>
      </c>
      <c r="F479" s="195">
        <v>2600</v>
      </c>
      <c r="G479" s="112">
        <v>0</v>
      </c>
      <c r="H479" s="270">
        <f t="shared" si="21"/>
        <v>0</v>
      </c>
    </row>
    <row r="480" spans="1:8" hidden="1" x14ac:dyDescent="0.2">
      <c r="A480" s="29"/>
      <c r="B480" s="11">
        <v>3631</v>
      </c>
      <c r="C480" s="11">
        <v>2133</v>
      </c>
      <c r="D480" s="11" t="s">
        <v>237</v>
      </c>
      <c r="E480" s="215">
        <v>0</v>
      </c>
      <c r="F480" s="195">
        <v>0</v>
      </c>
      <c r="G480" s="112"/>
      <c r="H480" s="270" t="e">
        <f t="shared" si="21"/>
        <v>#DIV/0!</v>
      </c>
    </row>
    <row r="481" spans="1:8" x14ac:dyDescent="0.2">
      <c r="A481" s="29"/>
      <c r="B481" s="11">
        <v>3632</v>
      </c>
      <c r="C481" s="11">
        <v>2111</v>
      </c>
      <c r="D481" s="11" t="s">
        <v>238</v>
      </c>
      <c r="E481" s="215">
        <v>500</v>
      </c>
      <c r="F481" s="195">
        <v>500</v>
      </c>
      <c r="G481" s="112">
        <v>208.3</v>
      </c>
      <c r="H481" s="270">
        <f t="shared" si="21"/>
        <v>41.660000000000004</v>
      </c>
    </row>
    <row r="482" spans="1:8" x14ac:dyDescent="0.2">
      <c r="A482" s="29"/>
      <c r="B482" s="11">
        <v>3632</v>
      </c>
      <c r="C482" s="11">
        <v>2132</v>
      </c>
      <c r="D482" s="11" t="s">
        <v>239</v>
      </c>
      <c r="E482" s="215">
        <v>370</v>
      </c>
      <c r="F482" s="195">
        <v>370</v>
      </c>
      <c r="G482" s="112">
        <v>240</v>
      </c>
      <c r="H482" s="270">
        <f t="shared" si="21"/>
        <v>64.86486486486487</v>
      </c>
    </row>
    <row r="483" spans="1:8" x14ac:dyDescent="0.2">
      <c r="A483" s="29"/>
      <c r="B483" s="11">
        <v>3632</v>
      </c>
      <c r="C483" s="11">
        <v>2133</v>
      </c>
      <c r="D483" s="11" t="s">
        <v>240</v>
      </c>
      <c r="E483" s="215">
        <v>10</v>
      </c>
      <c r="F483" s="195">
        <v>10</v>
      </c>
      <c r="G483" s="112">
        <v>10</v>
      </c>
      <c r="H483" s="270">
        <f t="shared" si="21"/>
        <v>100</v>
      </c>
    </row>
    <row r="484" spans="1:8" x14ac:dyDescent="0.2">
      <c r="A484" s="29"/>
      <c r="B484" s="11">
        <v>3632</v>
      </c>
      <c r="C484" s="11">
        <v>2324</v>
      </c>
      <c r="D484" s="11" t="s">
        <v>596</v>
      </c>
      <c r="E484" s="215">
        <v>150</v>
      </c>
      <c r="F484" s="195">
        <v>150</v>
      </c>
      <c r="G484" s="112">
        <v>51.7</v>
      </c>
      <c r="H484" s="270">
        <f t="shared" si="21"/>
        <v>34.466666666666669</v>
      </c>
    </row>
    <row r="485" spans="1:8" x14ac:dyDescent="0.2">
      <c r="A485" s="29"/>
      <c r="B485" s="11">
        <v>3632</v>
      </c>
      <c r="C485" s="11">
        <v>2329</v>
      </c>
      <c r="D485" s="11" t="s">
        <v>241</v>
      </c>
      <c r="E485" s="215">
        <v>100</v>
      </c>
      <c r="F485" s="195">
        <v>100</v>
      </c>
      <c r="G485" s="112">
        <v>18.899999999999999</v>
      </c>
      <c r="H485" s="270">
        <f t="shared" si="21"/>
        <v>18.899999999999999</v>
      </c>
    </row>
    <row r="486" spans="1:8" ht="17.100000000000001" customHeight="1" x14ac:dyDescent="0.2">
      <c r="A486" s="29"/>
      <c r="B486" s="11">
        <v>3634</v>
      </c>
      <c r="C486" s="11">
        <v>2132</v>
      </c>
      <c r="D486" s="11" t="s">
        <v>22</v>
      </c>
      <c r="E486" s="215">
        <v>3626</v>
      </c>
      <c r="F486" s="195">
        <v>3626</v>
      </c>
      <c r="G486" s="112">
        <v>3174.4</v>
      </c>
      <c r="H486" s="270">
        <f t="shared" si="21"/>
        <v>87.545504688361831</v>
      </c>
    </row>
    <row r="487" spans="1:8" ht="17.100000000000001" hidden="1" customHeight="1" x14ac:dyDescent="0.2">
      <c r="A487" s="29"/>
      <c r="B487" s="11">
        <v>3636</v>
      </c>
      <c r="C487" s="11">
        <v>2131</v>
      </c>
      <c r="D487" s="11" t="s">
        <v>21</v>
      </c>
      <c r="E487" s="215">
        <v>0</v>
      </c>
      <c r="F487" s="195">
        <v>0</v>
      </c>
      <c r="G487" s="112"/>
      <c r="H487" s="270" t="e">
        <f t="shared" si="21"/>
        <v>#DIV/0!</v>
      </c>
    </row>
    <row r="488" spans="1:8" ht="16.350000000000001" customHeight="1" x14ac:dyDescent="0.2">
      <c r="A488" s="10"/>
      <c r="B488" s="11">
        <v>3639</v>
      </c>
      <c r="C488" s="11">
        <v>2111</v>
      </c>
      <c r="D488" s="11" t="s">
        <v>470</v>
      </c>
      <c r="E488" s="215">
        <v>0</v>
      </c>
      <c r="F488" s="195">
        <v>0</v>
      </c>
      <c r="G488" s="112">
        <v>2.2999999999999998</v>
      </c>
      <c r="H488" s="270" t="e">
        <f t="shared" si="21"/>
        <v>#DIV/0!</v>
      </c>
    </row>
    <row r="489" spans="1:8" x14ac:dyDescent="0.2">
      <c r="A489" s="29"/>
      <c r="B489" s="11">
        <v>3639</v>
      </c>
      <c r="C489" s="11">
        <v>2119</v>
      </c>
      <c r="D489" s="11" t="s">
        <v>243</v>
      </c>
      <c r="E489" s="215">
        <v>420</v>
      </c>
      <c r="F489" s="195">
        <v>420</v>
      </c>
      <c r="G489" s="112">
        <v>353.3</v>
      </c>
      <c r="H489" s="270">
        <f t="shared" si="21"/>
        <v>84.11904761904762</v>
      </c>
    </row>
    <row r="490" spans="1:8" x14ac:dyDescent="0.2">
      <c r="A490" s="11"/>
      <c r="B490" s="11">
        <v>3639</v>
      </c>
      <c r="C490" s="11">
        <v>2131</v>
      </c>
      <c r="D490" s="11" t="s">
        <v>244</v>
      </c>
      <c r="E490" s="215">
        <v>2800</v>
      </c>
      <c r="F490" s="195">
        <v>2800</v>
      </c>
      <c r="G490" s="112">
        <v>727</v>
      </c>
      <c r="H490" s="270">
        <f t="shared" si="21"/>
        <v>25.964285714285712</v>
      </c>
    </row>
    <row r="491" spans="1:8" hidden="1" x14ac:dyDescent="0.2">
      <c r="A491" s="11"/>
      <c r="B491" s="11">
        <v>3639</v>
      </c>
      <c r="C491" s="11">
        <v>2132</v>
      </c>
      <c r="D491" s="11" t="s">
        <v>245</v>
      </c>
      <c r="E491" s="215">
        <v>0</v>
      </c>
      <c r="F491" s="195">
        <v>0</v>
      </c>
      <c r="G491" s="112"/>
      <c r="H491" s="270" t="e">
        <f t="shared" si="21"/>
        <v>#DIV/0!</v>
      </c>
    </row>
    <row r="492" spans="1:8" ht="15" hidden="1" customHeight="1" x14ac:dyDescent="0.2">
      <c r="A492" s="11"/>
      <c r="B492" s="11">
        <v>3639</v>
      </c>
      <c r="C492" s="11">
        <v>2212</v>
      </c>
      <c r="D492" s="11" t="s">
        <v>246</v>
      </c>
      <c r="E492" s="215">
        <v>0</v>
      </c>
      <c r="F492" s="195">
        <v>0</v>
      </c>
      <c r="G492" s="112"/>
      <c r="H492" s="270" t="e">
        <f t="shared" si="21"/>
        <v>#DIV/0!</v>
      </c>
    </row>
    <row r="493" spans="1:8" x14ac:dyDescent="0.2">
      <c r="A493" s="11"/>
      <c r="B493" s="11">
        <v>3639</v>
      </c>
      <c r="C493" s="11">
        <v>2324</v>
      </c>
      <c r="D493" s="11" t="s">
        <v>592</v>
      </c>
      <c r="E493" s="215">
        <v>0</v>
      </c>
      <c r="F493" s="195">
        <v>0</v>
      </c>
      <c r="G493" s="112">
        <v>40.1</v>
      </c>
      <c r="H493" s="270" t="e">
        <f t="shared" si="21"/>
        <v>#DIV/0!</v>
      </c>
    </row>
    <row r="494" spans="1:8" hidden="1" x14ac:dyDescent="0.2">
      <c r="A494" s="11"/>
      <c r="B494" s="11">
        <v>3639</v>
      </c>
      <c r="C494" s="11">
        <v>2328</v>
      </c>
      <c r="D494" s="11" t="s">
        <v>20</v>
      </c>
      <c r="E494" s="215">
        <v>0</v>
      </c>
      <c r="F494" s="195">
        <v>0</v>
      </c>
      <c r="G494" s="112"/>
      <c r="H494" s="270" t="e">
        <f t="shared" si="21"/>
        <v>#DIV/0!</v>
      </c>
    </row>
    <row r="495" spans="1:8" ht="15" hidden="1" customHeight="1" x14ac:dyDescent="0.2">
      <c r="A495" s="28"/>
      <c r="B495" s="28">
        <v>3639</v>
      </c>
      <c r="C495" s="28">
        <v>2329</v>
      </c>
      <c r="D495" s="28" t="s">
        <v>19</v>
      </c>
      <c r="E495" s="215">
        <v>0</v>
      </c>
      <c r="F495" s="195">
        <v>0</v>
      </c>
      <c r="G495" s="112"/>
      <c r="H495" s="270" t="e">
        <f t="shared" si="21"/>
        <v>#DIV/0!</v>
      </c>
    </row>
    <row r="496" spans="1:8" x14ac:dyDescent="0.2">
      <c r="A496" s="11"/>
      <c r="B496" s="11">
        <v>3639</v>
      </c>
      <c r="C496" s="11">
        <v>3111</v>
      </c>
      <c r="D496" s="11" t="s">
        <v>18</v>
      </c>
      <c r="E496" s="215">
        <v>15530</v>
      </c>
      <c r="F496" s="195">
        <v>15530</v>
      </c>
      <c r="G496" s="112">
        <v>1140.0999999999999</v>
      </c>
      <c r="H496" s="270">
        <f t="shared" si="21"/>
        <v>7.3412749517063736</v>
      </c>
    </row>
    <row r="497" spans="1:8" hidden="1" x14ac:dyDescent="0.2">
      <c r="A497" s="11"/>
      <c r="B497" s="11">
        <v>3639</v>
      </c>
      <c r="C497" s="11">
        <v>3112</v>
      </c>
      <c r="D497" s="11" t="s">
        <v>247</v>
      </c>
      <c r="E497" s="215">
        <v>0</v>
      </c>
      <c r="F497" s="195">
        <v>0</v>
      </c>
      <c r="G497" s="112"/>
      <c r="H497" s="270" t="e">
        <f t="shared" si="21"/>
        <v>#DIV/0!</v>
      </c>
    </row>
    <row r="498" spans="1:8" ht="15" hidden="1" customHeight="1" x14ac:dyDescent="0.2">
      <c r="A498" s="28"/>
      <c r="B498" s="28">
        <v>3722</v>
      </c>
      <c r="C498" s="28">
        <v>2324</v>
      </c>
      <c r="D498" s="11" t="s">
        <v>597</v>
      </c>
      <c r="E498" s="215">
        <v>0</v>
      </c>
      <c r="F498" s="195">
        <v>0</v>
      </c>
      <c r="G498" s="112"/>
      <c r="H498" s="270" t="e">
        <f t="shared" si="21"/>
        <v>#DIV/0!</v>
      </c>
    </row>
    <row r="499" spans="1:8" ht="15" hidden="1" customHeight="1" x14ac:dyDescent="0.2">
      <c r="A499" s="28"/>
      <c r="B499" s="28">
        <v>6310</v>
      </c>
      <c r="C499" s="28">
        <v>2141</v>
      </c>
      <c r="D499" s="28" t="s">
        <v>17</v>
      </c>
      <c r="E499" s="215">
        <v>0</v>
      </c>
      <c r="F499" s="195">
        <v>0</v>
      </c>
      <c r="G499" s="112"/>
      <c r="H499" s="270" t="e">
        <f t="shared" si="21"/>
        <v>#DIV/0!</v>
      </c>
    </row>
    <row r="500" spans="1:8" ht="15" hidden="1" customHeight="1" x14ac:dyDescent="0.2">
      <c r="A500" s="40"/>
      <c r="B500" s="39">
        <v>4357</v>
      </c>
      <c r="C500" s="11">
        <v>2324</v>
      </c>
      <c r="D500" s="11" t="s">
        <v>322</v>
      </c>
      <c r="E500" s="215">
        <v>0</v>
      </c>
      <c r="F500" s="195">
        <v>0</v>
      </c>
      <c r="G500" s="112"/>
      <c r="H500" s="270" t="e">
        <f t="shared" si="21"/>
        <v>#DIV/0!</v>
      </c>
    </row>
    <row r="501" spans="1:8" ht="15" hidden="1" customHeight="1" x14ac:dyDescent="0.2">
      <c r="A501" s="28"/>
      <c r="B501" s="28">
        <v>4374</v>
      </c>
      <c r="C501" s="28">
        <v>2322</v>
      </c>
      <c r="D501" s="28" t="s">
        <v>305</v>
      </c>
      <c r="E501" s="215">
        <v>0</v>
      </c>
      <c r="F501" s="195">
        <v>0</v>
      </c>
      <c r="G501" s="112"/>
      <c r="H501" s="270" t="e">
        <f t="shared" si="21"/>
        <v>#DIV/0!</v>
      </c>
    </row>
    <row r="502" spans="1:8" ht="15" customHeight="1" thickBot="1" x14ac:dyDescent="0.25">
      <c r="A502" s="28"/>
      <c r="B502" s="28">
        <v>5512</v>
      </c>
      <c r="C502" s="28">
        <v>2324</v>
      </c>
      <c r="D502" s="28" t="s">
        <v>592</v>
      </c>
      <c r="E502" s="215">
        <v>0</v>
      </c>
      <c r="F502" s="195">
        <v>0</v>
      </c>
      <c r="G502" s="112">
        <v>64.400000000000006</v>
      </c>
      <c r="H502" s="270" t="e">
        <f t="shared" si="21"/>
        <v>#DIV/0!</v>
      </c>
    </row>
    <row r="503" spans="1:8" ht="15" hidden="1" customHeight="1" x14ac:dyDescent="0.2">
      <c r="A503" s="28"/>
      <c r="B503" s="28">
        <v>6171</v>
      </c>
      <c r="C503" s="28">
        <v>2324</v>
      </c>
      <c r="D503" s="28" t="s">
        <v>295</v>
      </c>
      <c r="E503" s="215">
        <v>0</v>
      </c>
      <c r="F503" s="195">
        <v>0</v>
      </c>
      <c r="G503" s="112"/>
    </row>
    <row r="504" spans="1:8" ht="15" hidden="1" customHeight="1" x14ac:dyDescent="0.2">
      <c r="A504" s="28"/>
      <c r="B504" s="28">
        <v>6402</v>
      </c>
      <c r="C504" s="28">
        <v>2229</v>
      </c>
      <c r="D504" s="28" t="s">
        <v>417</v>
      </c>
      <c r="E504" s="215">
        <v>0</v>
      </c>
      <c r="F504" s="195">
        <v>0</v>
      </c>
      <c r="G504" s="112"/>
      <c r="H504" s="111" t="e">
        <f>(#REF!/F504)*100</f>
        <v>#REF!</v>
      </c>
    </row>
    <row r="505" spans="1:8" ht="15" hidden="1" customHeight="1" thickBot="1" x14ac:dyDescent="0.25">
      <c r="A505" s="28"/>
      <c r="B505" s="28">
        <v>6409</v>
      </c>
      <c r="C505" s="28">
        <v>2328</v>
      </c>
      <c r="D505" s="28" t="s">
        <v>242</v>
      </c>
      <c r="E505" s="215">
        <v>0</v>
      </c>
      <c r="F505" s="195">
        <v>0</v>
      </c>
      <c r="G505" s="118"/>
      <c r="H505" s="119" t="e">
        <f>(#REF!/F505)*100</f>
        <v>#REF!</v>
      </c>
    </row>
    <row r="506" spans="1:8" s="6" customFormat="1" ht="22.5" customHeight="1" thickTop="1" thickBot="1" x14ac:dyDescent="0.3">
      <c r="A506" s="9"/>
      <c r="B506" s="9"/>
      <c r="C506" s="9"/>
      <c r="D506" s="36" t="s">
        <v>16</v>
      </c>
      <c r="E506" s="87">
        <f t="shared" ref="E506:G506" si="22">SUM(E394:E505)</f>
        <v>54938</v>
      </c>
      <c r="F506" s="184">
        <f t="shared" si="22"/>
        <v>55101.5</v>
      </c>
      <c r="G506" s="203">
        <f t="shared" si="22"/>
        <v>32414.3</v>
      </c>
      <c r="H506" s="117">
        <f t="shared" ref="H506" si="23">(G506/F506)*100</f>
        <v>58.826529223342369</v>
      </c>
    </row>
    <row r="507" spans="1:8" ht="15" customHeight="1" x14ac:dyDescent="0.2">
      <c r="A507" s="6"/>
      <c r="B507" s="7"/>
      <c r="C507" s="7"/>
      <c r="D507" s="7"/>
      <c r="E507" s="55"/>
      <c r="F507" s="55"/>
    </row>
    <row r="508" spans="1:8" ht="15" customHeight="1" thickBot="1" x14ac:dyDescent="0.25">
      <c r="A508" s="6"/>
      <c r="B508" s="7"/>
      <c r="C508" s="7"/>
      <c r="D508" s="7"/>
      <c r="E508" s="55"/>
      <c r="F508" s="55"/>
    </row>
    <row r="509" spans="1:8" s="61" customFormat="1" ht="15.75" x14ac:dyDescent="0.25">
      <c r="A509" s="22" t="s">
        <v>14</v>
      </c>
      <c r="B509" s="22" t="s">
        <v>403</v>
      </c>
      <c r="C509" s="22" t="s">
        <v>404</v>
      </c>
      <c r="D509" s="21" t="s">
        <v>12</v>
      </c>
      <c r="E509" s="20" t="s">
        <v>11</v>
      </c>
      <c r="F509" s="20" t="s">
        <v>11</v>
      </c>
      <c r="G509" s="20" t="s">
        <v>0</v>
      </c>
      <c r="H509" s="20" t="s">
        <v>375</v>
      </c>
    </row>
    <row r="510" spans="1:8" s="61" customFormat="1" ht="15.75" customHeight="1" thickBot="1" x14ac:dyDescent="0.3">
      <c r="A510" s="19"/>
      <c r="B510" s="19"/>
      <c r="C510" s="19"/>
      <c r="D510" s="18"/>
      <c r="E510" s="189" t="s">
        <v>10</v>
      </c>
      <c r="F510" s="189" t="s">
        <v>9</v>
      </c>
      <c r="G510" s="216" t="s">
        <v>677</v>
      </c>
      <c r="H510" s="189" t="s">
        <v>357</v>
      </c>
    </row>
    <row r="511" spans="1:8" s="61" customFormat="1" ht="16.5" thickTop="1" x14ac:dyDescent="0.25">
      <c r="A511" s="27"/>
      <c r="B511" s="27"/>
      <c r="C511" s="27"/>
      <c r="D511" s="26"/>
      <c r="E511" s="217"/>
      <c r="F511" s="218"/>
      <c r="G511" s="219"/>
      <c r="H511" s="217"/>
    </row>
    <row r="512" spans="1:8" s="61" customFormat="1" ht="15.75" x14ac:dyDescent="0.25">
      <c r="A512" s="220">
        <v>8888</v>
      </c>
      <c r="B512" s="11">
        <v>6171</v>
      </c>
      <c r="C512" s="11">
        <v>2329</v>
      </c>
      <c r="D512" s="11" t="s">
        <v>376</v>
      </c>
      <c r="E512" s="221">
        <v>0</v>
      </c>
      <c r="F512" s="222">
        <v>0</v>
      </c>
      <c r="G512" s="112">
        <v>0</v>
      </c>
      <c r="H512" s="270" t="e">
        <f t="shared" ref="H512" si="24">(G512/F512)*100</f>
        <v>#DIV/0!</v>
      </c>
    </row>
    <row r="513" spans="1:8" s="61" customFormat="1" x14ac:dyDescent="0.2">
      <c r="A513" s="11"/>
      <c r="B513" s="11"/>
      <c r="C513" s="11"/>
      <c r="D513" s="11" t="s">
        <v>377</v>
      </c>
      <c r="E513" s="223"/>
      <c r="F513" s="222"/>
      <c r="G513" s="112"/>
      <c r="H513" s="223"/>
    </row>
    <row r="514" spans="1:8" s="61" customFormat="1" x14ac:dyDescent="0.2">
      <c r="A514" s="29"/>
      <c r="B514" s="29"/>
      <c r="C514" s="29"/>
      <c r="D514" s="29" t="s">
        <v>378</v>
      </c>
      <c r="E514" s="223"/>
      <c r="F514" s="225"/>
      <c r="G514" s="118"/>
      <c r="H514" s="224"/>
    </row>
    <row r="515" spans="1:8" s="61" customFormat="1" ht="16.5" thickBot="1" x14ac:dyDescent="0.3">
      <c r="A515" s="262">
        <v>9999</v>
      </c>
      <c r="B515" s="29">
        <v>6171</v>
      </c>
      <c r="C515" s="29">
        <v>2329</v>
      </c>
      <c r="D515" s="29" t="s">
        <v>379</v>
      </c>
      <c r="E515" s="263">
        <v>0</v>
      </c>
      <c r="F515" s="225">
        <v>0</v>
      </c>
      <c r="G515" s="118">
        <v>0</v>
      </c>
      <c r="H515" s="270" t="e">
        <f t="shared" ref="H515:H516" si="25">(G515/F515)*100</f>
        <v>#DIV/0!</v>
      </c>
    </row>
    <row r="516" spans="1:8" s="6" customFormat="1" ht="22.5" customHeight="1" thickTop="1" thickBot="1" x14ac:dyDescent="0.3">
      <c r="A516" s="37"/>
      <c r="B516" s="37"/>
      <c r="C516" s="37"/>
      <c r="D516" s="36" t="s">
        <v>380</v>
      </c>
      <c r="E516" s="211">
        <f t="shared" ref="E516:G516" si="26">SUM(E512,E515)</f>
        <v>0</v>
      </c>
      <c r="F516" s="264">
        <f t="shared" si="26"/>
        <v>0</v>
      </c>
      <c r="G516" s="265">
        <f t="shared" si="26"/>
        <v>0</v>
      </c>
      <c r="H516" s="117" t="e">
        <f t="shared" si="25"/>
        <v>#DIV/0!</v>
      </c>
    </row>
    <row r="517" spans="1:8" ht="15" customHeight="1" x14ac:dyDescent="0.2">
      <c r="A517" s="6"/>
      <c r="B517" s="7"/>
      <c r="C517" s="7"/>
      <c r="D517" s="7"/>
      <c r="E517" s="185"/>
      <c r="F517" s="185"/>
    </row>
    <row r="518" spans="1:8" ht="10.5" customHeight="1" thickBot="1" x14ac:dyDescent="0.25">
      <c r="A518" s="6"/>
      <c r="B518" s="6"/>
      <c r="C518" s="6"/>
      <c r="D518" s="6"/>
    </row>
    <row r="519" spans="1:8" ht="15.75" x14ac:dyDescent="0.25">
      <c r="A519" s="22" t="s">
        <v>14</v>
      </c>
      <c r="B519" s="22" t="s">
        <v>403</v>
      </c>
      <c r="C519" s="22" t="s">
        <v>404</v>
      </c>
      <c r="D519" s="21" t="s">
        <v>12</v>
      </c>
      <c r="E519" s="20" t="s">
        <v>11</v>
      </c>
      <c r="F519" s="20" t="s">
        <v>11</v>
      </c>
      <c r="G519" s="20" t="s">
        <v>0</v>
      </c>
      <c r="H519" s="113" t="s">
        <v>348</v>
      </c>
    </row>
    <row r="520" spans="1:8" ht="15.75" customHeight="1" thickBot="1" x14ac:dyDescent="0.3">
      <c r="A520" s="19"/>
      <c r="B520" s="19"/>
      <c r="C520" s="19"/>
      <c r="D520" s="18"/>
      <c r="E520" s="189" t="s">
        <v>10</v>
      </c>
      <c r="F520" s="191" t="s">
        <v>9</v>
      </c>
      <c r="G520" s="216" t="s">
        <v>677</v>
      </c>
      <c r="H520" s="120" t="s">
        <v>349</v>
      </c>
    </row>
    <row r="521" spans="1:8" s="240" customFormat="1" ht="30.75" customHeight="1" thickTop="1" thickBot="1" x14ac:dyDescent="0.3">
      <c r="A521" s="236"/>
      <c r="B521" s="237"/>
      <c r="C521" s="238"/>
      <c r="D521" s="235" t="s">
        <v>15</v>
      </c>
      <c r="E521" s="239">
        <f t="shared" ref="E521:G521" si="27">SUM(E49,E73,E157,E202,E245,E285,E386,E506,E516)</f>
        <v>748156</v>
      </c>
      <c r="F521" s="259">
        <f t="shared" si="27"/>
        <v>753604.79999999993</v>
      </c>
      <c r="G521" s="239">
        <f t="shared" si="27"/>
        <v>211713.30000000002</v>
      </c>
      <c r="H521" s="117">
        <f t="shared" ref="H521" si="28">(G521/F521)*100</f>
        <v>28.093411825402391</v>
      </c>
    </row>
    <row r="522" spans="1:8" ht="12" customHeight="1" x14ac:dyDescent="0.25">
      <c r="A522" s="8"/>
      <c r="B522" s="25"/>
      <c r="C522" s="24"/>
      <c r="D522" s="23"/>
      <c r="E522" s="197"/>
      <c r="F522" s="197"/>
    </row>
    <row r="523" spans="1:8" ht="15" hidden="1" customHeight="1" x14ac:dyDescent="0.25">
      <c r="A523" s="8"/>
      <c r="B523" s="25"/>
      <c r="C523" s="24"/>
      <c r="D523" s="23"/>
      <c r="E523" s="197"/>
      <c r="F523" s="197"/>
    </row>
    <row r="524" spans="1:8" ht="12.75" hidden="1" customHeight="1" x14ac:dyDescent="0.25">
      <c r="A524" s="8"/>
      <c r="B524" s="25"/>
      <c r="C524" s="24"/>
      <c r="D524" s="23"/>
      <c r="E524" s="197"/>
      <c r="F524" s="197"/>
    </row>
    <row r="525" spans="1:8" ht="12.75" hidden="1" customHeight="1" x14ac:dyDescent="0.25">
      <c r="A525" s="8"/>
      <c r="B525" s="25"/>
      <c r="C525" s="24"/>
      <c r="D525" s="23"/>
      <c r="E525" s="197"/>
      <c r="F525" s="197"/>
    </row>
    <row r="526" spans="1:8" ht="12.75" hidden="1" customHeight="1" x14ac:dyDescent="0.25">
      <c r="A526" s="8"/>
      <c r="B526" s="25"/>
      <c r="C526" s="24"/>
      <c r="D526" s="23"/>
      <c r="E526" s="197"/>
      <c r="F526" s="197"/>
    </row>
    <row r="527" spans="1:8" ht="12.75" hidden="1" customHeight="1" x14ac:dyDescent="0.25">
      <c r="A527" s="8"/>
      <c r="B527" s="25"/>
      <c r="C527" s="24"/>
      <c r="D527" s="23"/>
      <c r="E527" s="197"/>
      <c r="F527" s="197"/>
    </row>
    <row r="528" spans="1:8" ht="12.75" hidden="1" customHeight="1" x14ac:dyDescent="0.25">
      <c r="A528" s="8"/>
      <c r="B528" s="25"/>
      <c r="C528" s="24"/>
      <c r="D528" s="23"/>
      <c r="E528" s="197"/>
      <c r="F528" s="197"/>
    </row>
    <row r="529" spans="1:8" ht="12.75" hidden="1" customHeight="1" x14ac:dyDescent="0.25">
      <c r="A529" s="8"/>
      <c r="B529" s="25"/>
      <c r="C529" s="24"/>
      <c r="D529" s="23"/>
      <c r="E529" s="197"/>
      <c r="F529" s="197"/>
    </row>
    <row r="530" spans="1:8" ht="15" hidden="1" customHeight="1" x14ac:dyDescent="0.25">
      <c r="A530" s="8"/>
      <c r="B530" s="25"/>
      <c r="C530" s="24"/>
      <c r="D530" s="23"/>
      <c r="E530" s="197"/>
      <c r="F530" s="197"/>
    </row>
    <row r="531" spans="1:8" ht="11.25" customHeight="1" thickBot="1" x14ac:dyDescent="0.3">
      <c r="A531" s="8"/>
      <c r="B531" s="25"/>
      <c r="C531" s="24"/>
      <c r="D531" s="23"/>
      <c r="E531" s="197"/>
      <c r="F531" s="197"/>
    </row>
    <row r="532" spans="1:8" ht="15.75" x14ac:dyDescent="0.25">
      <c r="A532" s="22" t="s">
        <v>14</v>
      </c>
      <c r="B532" s="22" t="s">
        <v>403</v>
      </c>
      <c r="C532" s="22" t="s">
        <v>404</v>
      </c>
      <c r="D532" s="21" t="s">
        <v>12</v>
      </c>
      <c r="E532" s="20" t="s">
        <v>11</v>
      </c>
      <c r="F532" s="20" t="s">
        <v>11</v>
      </c>
      <c r="G532" s="20" t="s">
        <v>0</v>
      </c>
      <c r="H532" s="113" t="s">
        <v>348</v>
      </c>
    </row>
    <row r="533" spans="1:8" ht="15.75" customHeight="1" thickBot="1" x14ac:dyDescent="0.3">
      <c r="A533" s="19"/>
      <c r="B533" s="19"/>
      <c r="C533" s="19"/>
      <c r="D533" s="18"/>
      <c r="E533" s="189" t="s">
        <v>10</v>
      </c>
      <c r="F533" s="191" t="s">
        <v>9</v>
      </c>
      <c r="G533" s="216" t="s">
        <v>677</v>
      </c>
      <c r="H533" s="120" t="s">
        <v>349</v>
      </c>
    </row>
    <row r="534" spans="1:8" ht="16.5" customHeight="1" thickTop="1" x14ac:dyDescent="0.25">
      <c r="A534" s="17">
        <v>110</v>
      </c>
      <c r="B534" s="17"/>
      <c r="C534" s="17"/>
      <c r="D534" s="16" t="s">
        <v>8</v>
      </c>
      <c r="E534" s="178"/>
      <c r="F534" s="179"/>
      <c r="G534" s="205"/>
      <c r="H534" s="127"/>
    </row>
    <row r="535" spans="1:8" ht="14.25" customHeight="1" x14ac:dyDescent="0.25">
      <c r="A535" s="15"/>
      <c r="B535" s="15"/>
      <c r="C535" s="15"/>
      <c r="D535" s="8"/>
      <c r="E535" s="178"/>
      <c r="F535" s="180"/>
      <c r="G535" s="202"/>
      <c r="H535" s="115"/>
    </row>
    <row r="536" spans="1:8" ht="15" customHeight="1" x14ac:dyDescent="0.2">
      <c r="A536" s="11"/>
      <c r="B536" s="11"/>
      <c r="C536" s="11">
        <v>8115</v>
      </c>
      <c r="D536" s="10" t="s">
        <v>7</v>
      </c>
      <c r="E536" s="53">
        <v>698</v>
      </c>
      <c r="F536" s="276">
        <v>15849.3</v>
      </c>
      <c r="G536" s="112">
        <v>-17227.599999999999</v>
      </c>
      <c r="H536" s="270">
        <f t="shared" ref="H536:H545" si="29">(G536/F536)*100</f>
        <v>-108.6962831166045</v>
      </c>
    </row>
    <row r="537" spans="1:8" ht="16.350000000000001" hidden="1" customHeight="1" x14ac:dyDescent="0.2">
      <c r="A537" s="11"/>
      <c r="B537" s="11"/>
      <c r="C537" s="11">
        <v>8117</v>
      </c>
      <c r="D537" s="10" t="s">
        <v>630</v>
      </c>
      <c r="E537" s="53">
        <v>0</v>
      </c>
      <c r="F537" s="181">
        <v>0</v>
      </c>
      <c r="G537" s="112"/>
      <c r="H537" s="270" t="e">
        <f t="shared" si="29"/>
        <v>#DIV/0!</v>
      </c>
    </row>
    <row r="538" spans="1:8" ht="15" hidden="1" customHeight="1" x14ac:dyDescent="0.2">
      <c r="A538" s="11"/>
      <c r="B538" s="11"/>
      <c r="C538" s="11">
        <v>8118</v>
      </c>
      <c r="D538" s="14" t="s">
        <v>371</v>
      </c>
      <c r="E538" s="53"/>
      <c r="F538" s="181"/>
      <c r="G538" s="112"/>
      <c r="H538" s="270" t="e">
        <f t="shared" si="29"/>
        <v>#DIV/0!</v>
      </c>
    </row>
    <row r="539" spans="1:8" ht="14.85" customHeight="1" x14ac:dyDescent="0.2">
      <c r="A539" s="11"/>
      <c r="B539" s="11"/>
      <c r="C539" s="11">
        <v>8123</v>
      </c>
      <c r="D539" s="14" t="s">
        <v>6</v>
      </c>
      <c r="E539" s="53">
        <v>505000</v>
      </c>
      <c r="F539" s="181">
        <v>505000</v>
      </c>
      <c r="G539" s="112">
        <v>0</v>
      </c>
      <c r="H539" s="270">
        <f t="shared" si="29"/>
        <v>0</v>
      </c>
    </row>
    <row r="540" spans="1:8" ht="15" customHeight="1" x14ac:dyDescent="0.2">
      <c r="A540" s="11"/>
      <c r="B540" s="11"/>
      <c r="C540" s="11">
        <v>8124</v>
      </c>
      <c r="D540" s="10" t="s">
        <v>5</v>
      </c>
      <c r="E540" s="53">
        <v>-13526</v>
      </c>
      <c r="F540" s="181">
        <v>-13526</v>
      </c>
      <c r="G540" s="112">
        <v>-3000</v>
      </c>
      <c r="H540" s="270">
        <f t="shared" si="29"/>
        <v>22.179506136330033</v>
      </c>
    </row>
    <row r="541" spans="1:8" ht="17.25" hidden="1" customHeight="1" x14ac:dyDescent="0.2">
      <c r="A541" s="13"/>
      <c r="B541" s="13"/>
      <c r="C541" s="13">
        <v>8902</v>
      </c>
      <c r="D541" s="12" t="s">
        <v>4</v>
      </c>
      <c r="E541" s="137"/>
      <c r="F541" s="182"/>
      <c r="G541" s="112">
        <v>0</v>
      </c>
      <c r="H541" s="270" t="e">
        <f t="shared" si="29"/>
        <v>#DIV/0!</v>
      </c>
    </row>
    <row r="542" spans="1:8" ht="18.600000000000001" hidden="1" customHeight="1" x14ac:dyDescent="0.2">
      <c r="A542" s="11"/>
      <c r="B542" s="11"/>
      <c r="C542" s="11">
        <v>8905</v>
      </c>
      <c r="D542" s="10" t="s">
        <v>3</v>
      </c>
      <c r="E542" s="53">
        <v>0</v>
      </c>
      <c r="F542" s="181">
        <v>0</v>
      </c>
      <c r="G542" s="112">
        <v>0</v>
      </c>
      <c r="H542" s="270" t="e">
        <f t="shared" si="29"/>
        <v>#DIV/0!</v>
      </c>
    </row>
    <row r="543" spans="1:8" ht="20.100000000000001" hidden="1" customHeight="1" thickBot="1" x14ac:dyDescent="0.25">
      <c r="A543" s="29"/>
      <c r="B543" s="29"/>
      <c r="C543" s="29">
        <v>8901</v>
      </c>
      <c r="D543" s="14" t="s">
        <v>2</v>
      </c>
      <c r="E543" s="54"/>
      <c r="F543" s="183"/>
      <c r="G543" s="207"/>
      <c r="H543" s="270" t="e">
        <f t="shared" si="29"/>
        <v>#DIV/0!</v>
      </c>
    </row>
    <row r="544" spans="1:8" ht="15" customHeight="1" thickBot="1" x14ac:dyDescent="0.25">
      <c r="A544" s="11"/>
      <c r="B544" s="11"/>
      <c r="C544" s="11">
        <v>8901</v>
      </c>
      <c r="D544" s="10" t="s">
        <v>2</v>
      </c>
      <c r="E544" s="53">
        <v>0</v>
      </c>
      <c r="F544" s="276">
        <v>0</v>
      </c>
      <c r="G544" s="277">
        <v>-61.7</v>
      </c>
      <c r="H544" s="270" t="e">
        <f t="shared" si="29"/>
        <v>#DIV/0!</v>
      </c>
    </row>
    <row r="545" spans="1:8" s="6" customFormat="1" ht="22.5" customHeight="1" thickTop="1" thickBot="1" x14ac:dyDescent="0.3">
      <c r="A545" s="37"/>
      <c r="B545" s="37"/>
      <c r="C545" s="37"/>
      <c r="D545" s="128" t="s">
        <v>1</v>
      </c>
      <c r="E545" s="87">
        <f>SUM(E536:E544)</f>
        <v>492172</v>
      </c>
      <c r="F545" s="184">
        <f>SUM(F536:F544)</f>
        <v>507323.3</v>
      </c>
      <c r="G545" s="203">
        <f>SUM(G536:G544)</f>
        <v>-20289.3</v>
      </c>
      <c r="H545" s="117">
        <f t="shared" si="29"/>
        <v>-3.9992840857102365</v>
      </c>
    </row>
    <row r="546" spans="1:8" s="6" customFormat="1" ht="22.5" customHeight="1" x14ac:dyDescent="0.25">
      <c r="A546" s="7"/>
      <c r="B546" s="7"/>
      <c r="C546" s="7"/>
      <c r="D546" s="8"/>
      <c r="E546" s="95"/>
      <c r="F546" s="95"/>
      <c r="G546" s="208"/>
    </row>
    <row r="547" spans="1:8" ht="15" customHeight="1" x14ac:dyDescent="0.25">
      <c r="A547" s="6"/>
      <c r="B547" s="6"/>
      <c r="C547" s="6"/>
      <c r="D547" s="8"/>
      <c r="E547" s="95"/>
      <c r="F547" s="95"/>
    </row>
    <row r="548" spans="1:8" x14ac:dyDescent="0.2">
      <c r="A548" s="7"/>
      <c r="B548" s="6"/>
      <c r="C548" s="7"/>
      <c r="D548" s="6"/>
    </row>
    <row r="549" spans="1:8" x14ac:dyDescent="0.2">
      <c r="A549" s="7"/>
      <c r="B549" s="7"/>
      <c r="C549" s="7"/>
      <c r="D549" s="6"/>
    </row>
    <row r="550" spans="1:8" hidden="1" x14ac:dyDescent="0.2">
      <c r="A550" s="4"/>
      <c r="B550" s="4"/>
      <c r="C550" s="4"/>
      <c r="D550" s="2"/>
    </row>
    <row r="551" spans="1:8" x14ac:dyDescent="0.2">
      <c r="A551" s="4"/>
      <c r="B551" s="4"/>
      <c r="C551" s="4"/>
      <c r="D551" s="5"/>
      <c r="E551" s="55"/>
      <c r="F551" s="55"/>
    </row>
    <row r="552" spans="1:8" hidden="1" x14ac:dyDescent="0.2">
      <c r="A552" s="4"/>
      <c r="B552" s="4"/>
      <c r="C552" s="4"/>
      <c r="D552" s="5"/>
      <c r="E552" s="55"/>
      <c r="F552" s="55"/>
    </row>
    <row r="553" spans="1:8" hidden="1" x14ac:dyDescent="0.2">
      <c r="A553" s="4"/>
      <c r="B553" s="4"/>
      <c r="C553" s="4"/>
      <c r="D553" s="4"/>
      <c r="E553" s="198"/>
      <c r="F553" s="198"/>
    </row>
    <row r="554" spans="1:8" hidden="1" x14ac:dyDescent="0.2">
      <c r="A554" s="2"/>
      <c r="B554" s="2"/>
      <c r="C554" s="2"/>
      <c r="D554" s="2"/>
    </row>
    <row r="555" spans="1:8" hidden="1" x14ac:dyDescent="0.2">
      <c r="A555" s="2"/>
      <c r="B555" s="2"/>
      <c r="C555" s="2"/>
      <c r="D555" s="2"/>
    </row>
    <row r="556" spans="1:8" hidden="1" x14ac:dyDescent="0.2">
      <c r="A556" s="2"/>
      <c r="B556" s="2"/>
      <c r="C556" s="2"/>
      <c r="D556" s="2"/>
    </row>
    <row r="557" spans="1:8" hidden="1" x14ac:dyDescent="0.2">
      <c r="A557" s="2"/>
      <c r="B557" s="2"/>
      <c r="C557" s="2"/>
      <c r="D557" s="2"/>
    </row>
    <row r="558" spans="1:8" hidden="1" x14ac:dyDescent="0.2">
      <c r="A558" s="2"/>
      <c r="B558" s="2"/>
      <c r="C558" s="2"/>
      <c r="D558" s="2"/>
    </row>
    <row r="559" spans="1:8" hidden="1" x14ac:dyDescent="0.2">
      <c r="A559" s="2"/>
      <c r="B559" s="2"/>
      <c r="C559" s="2"/>
      <c r="D559" s="2"/>
    </row>
    <row r="560" spans="1:8" ht="15.75" hidden="1" x14ac:dyDescent="0.25">
      <c r="A560" s="2"/>
      <c r="B560" s="2"/>
      <c r="C560" s="2"/>
      <c r="D560" s="3"/>
      <c r="E560" s="199"/>
      <c r="F560" s="199"/>
    </row>
    <row r="561" spans="1:6" hidden="1" x14ac:dyDescent="0.2">
      <c r="A561" s="2"/>
      <c r="B561" s="2"/>
      <c r="C561" s="2"/>
      <c r="D561" s="2"/>
    </row>
    <row r="562" spans="1:6" hidden="1" x14ac:dyDescent="0.2">
      <c r="A562" s="2"/>
      <c r="B562" s="2"/>
      <c r="C562" s="2"/>
      <c r="D562" s="2"/>
    </row>
    <row r="563" spans="1:6" x14ac:dyDescent="0.2">
      <c r="A563" s="2"/>
      <c r="B563" s="2"/>
      <c r="C563" s="2"/>
      <c r="D563" s="2"/>
    </row>
    <row r="564" spans="1:6" x14ac:dyDescent="0.2">
      <c r="A564" s="2"/>
      <c r="B564" s="2"/>
      <c r="C564" s="2"/>
      <c r="D564" s="60"/>
    </row>
    <row r="565" spans="1:6" ht="15.75" hidden="1" x14ac:dyDescent="0.25">
      <c r="A565" s="2"/>
      <c r="B565" s="2"/>
      <c r="C565" s="2"/>
      <c r="D565" s="2"/>
      <c r="E565" s="199"/>
      <c r="F565" s="199"/>
    </row>
    <row r="566" spans="1:6" hidden="1" x14ac:dyDescent="0.2">
      <c r="A566" s="2"/>
      <c r="B566" s="2"/>
      <c r="C566" s="2"/>
      <c r="D566" s="2"/>
    </row>
    <row r="567" spans="1:6" hidden="1" x14ac:dyDescent="0.2">
      <c r="A567" s="2"/>
      <c r="B567" s="2"/>
      <c r="C567" s="2"/>
      <c r="D567" s="2"/>
    </row>
    <row r="568" spans="1:6" hidden="1" x14ac:dyDescent="0.2">
      <c r="A568" s="2"/>
      <c r="B568" s="2"/>
      <c r="C568" s="2"/>
      <c r="D568" s="2"/>
    </row>
    <row r="569" spans="1:6" hidden="1" x14ac:dyDescent="0.2">
      <c r="A569" s="2"/>
      <c r="B569" s="2"/>
      <c r="C569" s="2"/>
      <c r="D569" s="2"/>
      <c r="E569" s="200"/>
      <c r="F569" s="200"/>
    </row>
    <row r="570" spans="1:6" hidden="1" x14ac:dyDescent="0.2">
      <c r="A570" s="2"/>
      <c r="B570" s="2"/>
      <c r="C570" s="2"/>
      <c r="D570" s="2"/>
      <c r="E570" s="200"/>
      <c r="F570" s="200"/>
    </row>
    <row r="571" spans="1:6" hidden="1" x14ac:dyDescent="0.2">
      <c r="A571" s="2"/>
      <c r="B571" s="2"/>
      <c r="C571" s="2"/>
      <c r="D571" s="2"/>
      <c r="E571" s="200"/>
      <c r="F571" s="200"/>
    </row>
    <row r="572" spans="1:6" hidden="1" x14ac:dyDescent="0.2">
      <c r="A572" s="2"/>
      <c r="B572" s="2"/>
      <c r="C572" s="2"/>
      <c r="D572" s="2"/>
      <c r="E572" s="200"/>
      <c r="F572" s="200"/>
    </row>
    <row r="573" spans="1:6" hidden="1" x14ac:dyDescent="0.2">
      <c r="A573" s="2"/>
      <c r="B573" s="2"/>
      <c r="C573" s="2"/>
      <c r="D573" s="2"/>
      <c r="E573" s="200"/>
      <c r="F573" s="200"/>
    </row>
    <row r="574" spans="1:6" hidden="1" x14ac:dyDescent="0.2">
      <c r="A574" s="2"/>
      <c r="B574" s="2"/>
      <c r="C574" s="2"/>
      <c r="D574" s="2"/>
      <c r="E574" s="200"/>
      <c r="F574" s="200"/>
    </row>
    <row r="575" spans="1:6" hidden="1" x14ac:dyDescent="0.2">
      <c r="A575" s="2"/>
      <c r="B575" s="2"/>
      <c r="C575" s="2"/>
      <c r="D575" s="2"/>
      <c r="E575" s="200"/>
      <c r="F575" s="200"/>
    </row>
    <row r="576" spans="1:6" hidden="1" x14ac:dyDescent="0.2">
      <c r="A576" s="2"/>
      <c r="B576" s="2"/>
      <c r="C576" s="2"/>
      <c r="D576" s="2"/>
      <c r="E576" s="200"/>
      <c r="F576" s="200"/>
    </row>
    <row r="577" spans="1:6" hidden="1" x14ac:dyDescent="0.2">
      <c r="A577" s="2"/>
      <c r="B577" s="2"/>
      <c r="C577" s="2"/>
      <c r="D577" s="2"/>
      <c r="E577" s="200"/>
      <c r="F577" s="200"/>
    </row>
    <row r="578" spans="1:6" hidden="1" x14ac:dyDescent="0.2">
      <c r="A578" s="2"/>
      <c r="B578" s="2"/>
      <c r="C578" s="2"/>
      <c r="D578" s="2"/>
      <c r="E578" s="200"/>
      <c r="F578" s="200"/>
    </row>
    <row r="579" spans="1:6" hidden="1" x14ac:dyDescent="0.2">
      <c r="A579" s="2"/>
      <c r="B579" s="2"/>
      <c r="C579" s="2"/>
      <c r="D579" s="2"/>
      <c r="E579" s="200"/>
      <c r="F579" s="200"/>
    </row>
    <row r="580" spans="1:6" hidden="1" x14ac:dyDescent="0.2">
      <c r="A580" s="2"/>
      <c r="B580" s="2"/>
      <c r="C580" s="2"/>
      <c r="D580" s="2"/>
      <c r="E580" s="200"/>
      <c r="F580" s="200"/>
    </row>
    <row r="581" spans="1:6" x14ac:dyDescent="0.2">
      <c r="A581" s="2"/>
      <c r="B581" s="2"/>
      <c r="C581" s="2"/>
      <c r="D581" s="2"/>
      <c r="E581" s="200"/>
      <c r="F581" s="200"/>
    </row>
    <row r="582" spans="1:6" x14ac:dyDescent="0.2">
      <c r="A582" s="2"/>
      <c r="B582" s="2"/>
      <c r="C582" s="2"/>
      <c r="D582" s="2"/>
      <c r="E582" s="200"/>
      <c r="F582" s="200"/>
    </row>
    <row r="583" spans="1:6" x14ac:dyDescent="0.2">
      <c r="A583" s="2"/>
      <c r="B583" s="2"/>
      <c r="C583" s="2"/>
      <c r="D583" s="2"/>
      <c r="E583" s="200"/>
      <c r="F583" s="200"/>
    </row>
    <row r="584" spans="1:6" x14ac:dyDescent="0.2">
      <c r="A584" s="2"/>
      <c r="B584" s="2"/>
      <c r="C584" s="2"/>
      <c r="D584" s="2"/>
      <c r="E584" s="200"/>
      <c r="F584" s="200"/>
    </row>
    <row r="585" spans="1:6" x14ac:dyDescent="0.2">
      <c r="A585" s="2"/>
      <c r="B585" s="2"/>
      <c r="C585" s="2"/>
      <c r="D585" s="2"/>
    </row>
    <row r="586" spans="1:6" x14ac:dyDescent="0.2">
      <c r="A586" s="2"/>
      <c r="B586" s="2"/>
      <c r="C586" s="2"/>
      <c r="D586" s="2"/>
    </row>
    <row r="587" spans="1:6" x14ac:dyDescent="0.2">
      <c r="A587" s="2"/>
      <c r="B587" s="2"/>
      <c r="C587" s="2"/>
      <c r="D587" s="2"/>
    </row>
    <row r="588" spans="1:6" x14ac:dyDescent="0.2">
      <c r="A588" s="2"/>
      <c r="B588" s="2"/>
      <c r="C588" s="2"/>
      <c r="D588" s="2"/>
    </row>
    <row r="589" spans="1:6" x14ac:dyDescent="0.2">
      <c r="A589" s="2"/>
      <c r="B589" s="2"/>
      <c r="C589" s="2"/>
      <c r="D589" s="2"/>
    </row>
    <row r="590" spans="1:6" x14ac:dyDescent="0.2">
      <c r="A590" s="2"/>
      <c r="B590" s="2"/>
      <c r="C590" s="2"/>
      <c r="D590" s="2"/>
    </row>
    <row r="591" spans="1:6" ht="15.75" x14ac:dyDescent="0.25">
      <c r="A591" s="2"/>
      <c r="B591" s="2"/>
      <c r="C591" s="2"/>
      <c r="D591" s="2"/>
      <c r="E591" s="199"/>
      <c r="F591" s="199"/>
    </row>
    <row r="592" spans="1:6" x14ac:dyDescent="0.2">
      <c r="A592" s="2"/>
      <c r="B592" s="2"/>
      <c r="C592" s="2"/>
      <c r="D592" s="2"/>
    </row>
    <row r="593" spans="1:6" x14ac:dyDescent="0.2">
      <c r="A593" s="2"/>
      <c r="B593" s="2"/>
      <c r="C593" s="2"/>
      <c r="D593" s="2"/>
    </row>
    <row r="594" spans="1:6" x14ac:dyDescent="0.2">
      <c r="A594" s="2"/>
      <c r="B594" s="2"/>
      <c r="C594" s="2"/>
      <c r="D594" s="2"/>
    </row>
    <row r="595" spans="1:6" x14ac:dyDescent="0.2">
      <c r="A595" s="2"/>
      <c r="B595" s="2"/>
      <c r="C595" s="2"/>
      <c r="D595" s="2"/>
    </row>
    <row r="596" spans="1:6" x14ac:dyDescent="0.2">
      <c r="A596" s="2"/>
      <c r="B596" s="2"/>
      <c r="C596" s="2"/>
      <c r="D596" s="2"/>
    </row>
    <row r="597" spans="1:6" x14ac:dyDescent="0.2">
      <c r="A597" s="2"/>
      <c r="B597" s="2"/>
      <c r="C597" s="2"/>
      <c r="D597" s="2"/>
    </row>
    <row r="598" spans="1:6" x14ac:dyDescent="0.2">
      <c r="A598" s="2"/>
      <c r="B598" s="2"/>
      <c r="C598" s="2"/>
      <c r="D598" s="2"/>
    </row>
    <row r="599" spans="1:6" x14ac:dyDescent="0.2">
      <c r="A599" s="2"/>
      <c r="B599" s="2"/>
      <c r="C599" s="2"/>
      <c r="D599" s="2"/>
    </row>
    <row r="600" spans="1:6" x14ac:dyDescent="0.2">
      <c r="A600" s="2"/>
      <c r="B600" s="2"/>
      <c r="C600" s="2"/>
      <c r="D600" s="2"/>
    </row>
    <row r="601" spans="1:6" x14ac:dyDescent="0.2">
      <c r="A601" s="2"/>
      <c r="B601" s="2"/>
      <c r="C601" s="2"/>
      <c r="D601" s="2"/>
    </row>
    <row r="602" spans="1:6" x14ac:dyDescent="0.2">
      <c r="A602" s="2"/>
      <c r="B602" s="2"/>
      <c r="C602" s="2"/>
      <c r="D602" s="2"/>
    </row>
    <row r="603" spans="1:6" x14ac:dyDescent="0.2">
      <c r="A603" s="2"/>
      <c r="B603" s="2"/>
      <c r="C603" s="2"/>
      <c r="D603" s="2"/>
    </row>
    <row r="604" spans="1:6" ht="15.75" x14ac:dyDescent="0.25">
      <c r="A604" s="2"/>
      <c r="B604" s="2"/>
      <c r="C604" s="2"/>
      <c r="D604" s="2"/>
      <c r="E604" s="199"/>
      <c r="F604" s="199"/>
    </row>
    <row r="605" spans="1:6" x14ac:dyDescent="0.2">
      <c r="A605" s="2"/>
      <c r="B605" s="2"/>
      <c r="C605" s="2"/>
      <c r="D605" s="2"/>
    </row>
    <row r="606" spans="1:6" x14ac:dyDescent="0.2">
      <c r="A606" s="2"/>
      <c r="B606" s="2"/>
      <c r="C606" s="2"/>
      <c r="D606" s="2"/>
    </row>
    <row r="607" spans="1:6" x14ac:dyDescent="0.2">
      <c r="A607" s="2"/>
      <c r="B607" s="2"/>
      <c r="C607" s="2"/>
      <c r="D607" s="2"/>
    </row>
    <row r="608" spans="1:6" x14ac:dyDescent="0.2">
      <c r="A608" s="2"/>
      <c r="B608" s="2"/>
      <c r="C608" s="2"/>
      <c r="D608" s="2"/>
    </row>
    <row r="609" spans="1:6" x14ac:dyDescent="0.2">
      <c r="A609" s="2"/>
      <c r="B609" s="2"/>
      <c r="C609" s="2"/>
      <c r="D609" s="2"/>
    </row>
    <row r="610" spans="1:6" x14ac:dyDescent="0.2">
      <c r="A610" s="2"/>
      <c r="B610" s="2"/>
      <c r="C610" s="2"/>
      <c r="D610" s="2"/>
    </row>
    <row r="611" spans="1:6" x14ac:dyDescent="0.2">
      <c r="A611" s="2"/>
      <c r="B611" s="2"/>
      <c r="C611" s="2"/>
      <c r="D611" s="2"/>
    </row>
    <row r="612" spans="1:6" x14ac:dyDescent="0.2">
      <c r="A612" s="2"/>
      <c r="B612" s="2"/>
      <c r="C612" s="2"/>
      <c r="D612" s="2"/>
    </row>
    <row r="613" spans="1:6" x14ac:dyDescent="0.2">
      <c r="A613" s="2"/>
      <c r="B613" s="2"/>
      <c r="C613" s="2"/>
      <c r="D613" s="2"/>
    </row>
    <row r="614" spans="1:6" x14ac:dyDescent="0.2">
      <c r="A614" s="2"/>
      <c r="B614" s="2"/>
      <c r="C614" s="2"/>
      <c r="D614" s="2"/>
    </row>
    <row r="615" spans="1:6" x14ac:dyDescent="0.2">
      <c r="A615" s="2"/>
      <c r="B615" s="2"/>
      <c r="C615" s="2"/>
      <c r="D615" s="2"/>
    </row>
    <row r="616" spans="1:6" x14ac:dyDescent="0.2">
      <c r="A616" s="2"/>
      <c r="B616" s="2"/>
      <c r="C616" s="2"/>
      <c r="D616" s="2"/>
    </row>
    <row r="617" spans="1:6" x14ac:dyDescent="0.2">
      <c r="A617" s="2"/>
      <c r="B617" s="2"/>
      <c r="C617" s="2"/>
      <c r="D617" s="2"/>
      <c r="E617" s="200"/>
      <c r="F617" s="200"/>
    </row>
  </sheetData>
  <sortState ref="A86:K128">
    <sortCondition ref="A86"/>
  </sortState>
  <dataConsolidate/>
  <mergeCells count="3">
    <mergeCell ref="A1:C1"/>
    <mergeCell ref="B257:D257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T1" sqref="T1"/>
    </sheetView>
  </sheetViews>
  <sheetFormatPr defaultColWidth="8.7109375" defaultRowHeight="12.75" x14ac:dyDescent="0.2"/>
  <cols>
    <col min="1" max="1" width="37.7109375" style="336" customWidth="1"/>
    <col min="2" max="2" width="7.28515625" style="337" customWidth="1"/>
    <col min="3" max="4" width="11.5703125" style="335" customWidth="1"/>
    <col min="5" max="5" width="11.5703125" style="338" customWidth="1"/>
    <col min="6" max="6" width="11.42578125" style="338" customWidth="1"/>
    <col min="7" max="7" width="9.85546875" style="338" customWidth="1"/>
    <col min="8" max="8" width="9.140625" style="338" customWidth="1"/>
    <col min="9" max="9" width="9.28515625" style="338" customWidth="1"/>
    <col min="10" max="10" width="9.140625" style="338" customWidth="1"/>
    <col min="11" max="11" width="12" style="335" customWidth="1"/>
    <col min="12" max="12" width="8.7109375" style="335"/>
    <col min="13" max="13" width="11.85546875" style="335" customWidth="1"/>
    <col min="14" max="14" width="12.5703125" style="335" customWidth="1"/>
    <col min="15" max="15" width="11.85546875" style="335" customWidth="1"/>
    <col min="16" max="16" width="12" style="335" customWidth="1"/>
    <col min="17" max="16384" width="8.7109375" style="335"/>
  </cols>
  <sheetData>
    <row r="1" spans="1:16" ht="23.25" x14ac:dyDescent="0.35">
      <c r="A1" s="615"/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334"/>
    </row>
    <row r="2" spans="1:16" x14ac:dyDescent="0.2">
      <c r="O2" s="339"/>
    </row>
    <row r="3" spans="1:16" ht="18.75" x14ac:dyDescent="0.3">
      <c r="A3" s="340" t="s">
        <v>723</v>
      </c>
      <c r="F3" s="341"/>
      <c r="G3" s="341"/>
    </row>
    <row r="4" spans="1:16" ht="18" x14ac:dyDescent="0.25">
      <c r="A4" s="342"/>
      <c r="F4" s="341"/>
      <c r="G4" s="341"/>
    </row>
    <row r="5" spans="1:16" x14ac:dyDescent="0.2">
      <c r="A5" s="343"/>
      <c r="F5" s="341"/>
      <c r="G5" s="341"/>
    </row>
    <row r="6" spans="1:16" ht="13.5" thickBot="1" x14ac:dyDescent="0.25">
      <c r="F6" s="341"/>
      <c r="G6" s="341"/>
    </row>
    <row r="7" spans="1:16" ht="18.75" thickBot="1" x14ac:dyDescent="0.3">
      <c r="A7" s="344" t="s">
        <v>724</v>
      </c>
      <c r="B7" s="345"/>
      <c r="C7" s="617" t="s">
        <v>846</v>
      </c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9"/>
    </row>
    <row r="8" spans="1:16" ht="13.5" thickBot="1" x14ac:dyDescent="0.25">
      <c r="A8" s="343" t="s">
        <v>726</v>
      </c>
      <c r="F8" s="341"/>
      <c r="G8" s="341"/>
    </row>
    <row r="9" spans="1:16" ht="13.5" thickBot="1" x14ac:dyDescent="0.25">
      <c r="A9" s="346"/>
      <c r="B9" s="347"/>
      <c r="C9" s="348" t="s">
        <v>0</v>
      </c>
      <c r="D9" s="349" t="s">
        <v>727</v>
      </c>
      <c r="E9" s="350" t="s">
        <v>728</v>
      </c>
      <c r="F9" s="620" t="s">
        <v>729</v>
      </c>
      <c r="G9" s="621"/>
      <c r="H9" s="621"/>
      <c r="I9" s="622"/>
      <c r="J9" s="351" t="s">
        <v>730</v>
      </c>
      <c r="K9" s="352" t="s">
        <v>731</v>
      </c>
      <c r="M9" s="347" t="s">
        <v>732</v>
      </c>
      <c r="N9" s="347" t="s">
        <v>733</v>
      </c>
      <c r="O9" s="347" t="s">
        <v>732</v>
      </c>
    </row>
    <row r="10" spans="1:16" ht="13.5" thickBot="1" x14ac:dyDescent="0.25">
      <c r="A10" s="353" t="s">
        <v>734</v>
      </c>
      <c r="B10" s="354" t="s">
        <v>735</v>
      </c>
      <c r="C10" s="355" t="s">
        <v>736</v>
      </c>
      <c r="D10" s="356">
        <v>2024</v>
      </c>
      <c r="E10" s="357">
        <v>2024</v>
      </c>
      <c r="F10" s="358" t="s">
        <v>737</v>
      </c>
      <c r="G10" s="359" t="s">
        <v>738</v>
      </c>
      <c r="H10" s="359" t="s">
        <v>739</v>
      </c>
      <c r="I10" s="360" t="s">
        <v>740</v>
      </c>
      <c r="J10" s="361" t="s">
        <v>741</v>
      </c>
      <c r="K10" s="362" t="s">
        <v>742</v>
      </c>
      <c r="M10" s="363" t="s">
        <v>743</v>
      </c>
      <c r="N10" s="354" t="s">
        <v>744</v>
      </c>
      <c r="O10" s="354" t="s">
        <v>745</v>
      </c>
    </row>
    <row r="11" spans="1:16" x14ac:dyDescent="0.2">
      <c r="A11" s="364" t="s">
        <v>746</v>
      </c>
      <c r="B11" s="365"/>
      <c r="C11" s="366">
        <v>50</v>
      </c>
      <c r="D11" s="367">
        <v>53</v>
      </c>
      <c r="E11" s="367">
        <v>49</v>
      </c>
      <c r="F11" s="368">
        <v>52</v>
      </c>
      <c r="G11" s="369"/>
      <c r="H11" s="370"/>
      <c r="I11" s="371"/>
      <c r="J11" s="372" t="s">
        <v>747</v>
      </c>
      <c r="K11" s="373" t="s">
        <v>747</v>
      </c>
      <c r="L11" s="374"/>
      <c r="M11" s="375"/>
      <c r="N11" s="376"/>
      <c r="O11" s="376"/>
    </row>
    <row r="12" spans="1:16" ht="13.5" thickBot="1" x14ac:dyDescent="0.25">
      <c r="A12" s="377" t="s">
        <v>748</v>
      </c>
      <c r="B12" s="378"/>
      <c r="C12" s="379">
        <v>45.81</v>
      </c>
      <c r="D12" s="380">
        <v>49</v>
      </c>
      <c r="E12" s="380">
        <v>45.930999999999997</v>
      </c>
      <c r="F12" s="381">
        <v>48.7</v>
      </c>
      <c r="G12" s="382"/>
      <c r="H12" s="383"/>
      <c r="I12" s="382"/>
      <c r="J12" s="384"/>
      <c r="K12" s="385" t="s">
        <v>747</v>
      </c>
      <c r="L12" s="374"/>
      <c r="M12" s="386"/>
      <c r="N12" s="387"/>
      <c r="O12" s="387"/>
    </row>
    <row r="13" spans="1:16" x14ac:dyDescent="0.2">
      <c r="A13" s="388" t="s">
        <v>749</v>
      </c>
      <c r="B13" s="389" t="s">
        <v>750</v>
      </c>
      <c r="C13" s="390">
        <v>14151</v>
      </c>
      <c r="D13" s="391" t="s">
        <v>747</v>
      </c>
      <c r="E13" s="391" t="s">
        <v>747</v>
      </c>
      <c r="F13" s="392">
        <v>14169</v>
      </c>
      <c r="G13" s="393"/>
      <c r="H13" s="394"/>
      <c r="I13" s="393"/>
      <c r="J13" s="395" t="s">
        <v>747</v>
      </c>
      <c r="K13" s="396" t="s">
        <v>747</v>
      </c>
      <c r="L13" s="374"/>
      <c r="M13" s="375"/>
      <c r="N13" s="397"/>
      <c r="O13" s="397"/>
    </row>
    <row r="14" spans="1:16" x14ac:dyDescent="0.2">
      <c r="A14" s="398" t="s">
        <v>751</v>
      </c>
      <c r="B14" s="389" t="s">
        <v>752</v>
      </c>
      <c r="C14" s="390">
        <v>13521</v>
      </c>
      <c r="D14" s="399" t="s">
        <v>747</v>
      </c>
      <c r="E14" s="399" t="s">
        <v>747</v>
      </c>
      <c r="F14" s="400">
        <v>13565</v>
      </c>
      <c r="G14" s="393"/>
      <c r="H14" s="394"/>
      <c r="I14" s="393"/>
      <c r="J14" s="395" t="s">
        <v>747</v>
      </c>
      <c r="K14" s="396" t="s">
        <v>747</v>
      </c>
      <c r="L14" s="374"/>
      <c r="M14" s="401"/>
      <c r="N14" s="397"/>
      <c r="O14" s="397"/>
    </row>
    <row r="15" spans="1:16" x14ac:dyDescent="0.2">
      <c r="A15" s="398" t="s">
        <v>753</v>
      </c>
      <c r="B15" s="389" t="s">
        <v>754</v>
      </c>
      <c r="C15" s="390">
        <v>122</v>
      </c>
      <c r="D15" s="399" t="s">
        <v>747</v>
      </c>
      <c r="E15" s="399" t="s">
        <v>747</v>
      </c>
      <c r="F15" s="400">
        <v>125</v>
      </c>
      <c r="G15" s="393"/>
      <c r="H15" s="394"/>
      <c r="I15" s="393"/>
      <c r="J15" s="395" t="s">
        <v>747</v>
      </c>
      <c r="K15" s="396" t="s">
        <v>747</v>
      </c>
      <c r="L15" s="374"/>
      <c r="M15" s="401"/>
      <c r="N15" s="397"/>
      <c r="O15" s="397"/>
    </row>
    <row r="16" spans="1:16" x14ac:dyDescent="0.2">
      <c r="A16" s="398" t="s">
        <v>755</v>
      </c>
      <c r="B16" s="389" t="s">
        <v>747</v>
      </c>
      <c r="C16" s="390">
        <v>2896</v>
      </c>
      <c r="D16" s="399" t="s">
        <v>747</v>
      </c>
      <c r="E16" s="399" t="s">
        <v>747</v>
      </c>
      <c r="F16" s="400">
        <v>12884</v>
      </c>
      <c r="G16" s="393"/>
      <c r="H16" s="394"/>
      <c r="I16" s="393"/>
      <c r="J16" s="395" t="s">
        <v>747</v>
      </c>
      <c r="K16" s="396" t="s">
        <v>747</v>
      </c>
      <c r="L16" s="374"/>
      <c r="M16" s="401"/>
      <c r="N16" s="397"/>
      <c r="O16" s="397"/>
    </row>
    <row r="17" spans="1:15" ht="13.5" thickBot="1" x14ac:dyDescent="0.25">
      <c r="A17" s="364" t="s">
        <v>756</v>
      </c>
      <c r="B17" s="402" t="s">
        <v>757</v>
      </c>
      <c r="C17" s="403">
        <v>7817</v>
      </c>
      <c r="D17" s="404" t="s">
        <v>747</v>
      </c>
      <c r="E17" s="404" t="s">
        <v>747</v>
      </c>
      <c r="F17" s="405">
        <v>4489</v>
      </c>
      <c r="G17" s="369"/>
      <c r="H17" s="406"/>
      <c r="I17" s="407"/>
      <c r="J17" s="408" t="s">
        <v>747</v>
      </c>
      <c r="K17" s="409" t="s">
        <v>747</v>
      </c>
      <c r="L17" s="374"/>
      <c r="M17" s="410"/>
      <c r="N17" s="411"/>
      <c r="O17" s="411"/>
    </row>
    <row r="18" spans="1:15" ht="13.5" thickBot="1" x14ac:dyDescent="0.25">
      <c r="A18" s="412" t="s">
        <v>758</v>
      </c>
      <c r="B18" s="413"/>
      <c r="C18" s="414">
        <f>C13-C14+C15+C16+C17</f>
        <v>11465</v>
      </c>
      <c r="D18" s="414" t="s">
        <v>747</v>
      </c>
      <c r="E18" s="414" t="s">
        <v>747</v>
      </c>
      <c r="F18" s="415">
        <f>F13-F14+F15+F16+F17</f>
        <v>18102</v>
      </c>
      <c r="G18" s="416"/>
      <c r="H18" s="417"/>
      <c r="I18" s="418"/>
      <c r="J18" s="419" t="s">
        <v>747</v>
      </c>
      <c r="K18" s="420" t="s">
        <v>747</v>
      </c>
      <c r="L18" s="374"/>
      <c r="M18" s="421"/>
      <c r="N18" s="422"/>
      <c r="O18" s="422"/>
    </row>
    <row r="19" spans="1:15" x14ac:dyDescent="0.2">
      <c r="A19" s="364" t="s">
        <v>759</v>
      </c>
      <c r="B19" s="423" t="s">
        <v>760</v>
      </c>
      <c r="C19" s="424">
        <v>675</v>
      </c>
      <c r="D19" s="391" t="s">
        <v>747</v>
      </c>
      <c r="E19" s="391" t="s">
        <v>747</v>
      </c>
      <c r="F19" s="405">
        <v>18102</v>
      </c>
      <c r="G19" s="369"/>
      <c r="H19" s="425"/>
      <c r="I19" s="426"/>
      <c r="J19" s="408" t="s">
        <v>747</v>
      </c>
      <c r="K19" s="409" t="s">
        <v>747</v>
      </c>
      <c r="L19" s="374"/>
      <c r="M19" s="427"/>
      <c r="N19" s="411"/>
      <c r="O19" s="411"/>
    </row>
    <row r="20" spans="1:15" x14ac:dyDescent="0.2">
      <c r="A20" s="398" t="s">
        <v>761</v>
      </c>
      <c r="B20" s="389" t="s">
        <v>762</v>
      </c>
      <c r="C20" s="428">
        <v>2521</v>
      </c>
      <c r="D20" s="399" t="s">
        <v>747</v>
      </c>
      <c r="E20" s="399" t="s">
        <v>747</v>
      </c>
      <c r="F20" s="400">
        <v>787</v>
      </c>
      <c r="G20" s="393"/>
      <c r="H20" s="394"/>
      <c r="I20" s="393"/>
      <c r="J20" s="395" t="s">
        <v>747</v>
      </c>
      <c r="K20" s="396" t="s">
        <v>747</v>
      </c>
      <c r="L20" s="374"/>
      <c r="M20" s="401"/>
      <c r="N20" s="397"/>
      <c r="O20" s="397"/>
    </row>
    <row r="21" spans="1:15" x14ac:dyDescent="0.2">
      <c r="A21" s="398" t="s">
        <v>763</v>
      </c>
      <c r="B21" s="389" t="s">
        <v>747</v>
      </c>
      <c r="C21" s="428">
        <v>349</v>
      </c>
      <c r="D21" s="399" t="s">
        <v>747</v>
      </c>
      <c r="E21" s="399" t="s">
        <v>747</v>
      </c>
      <c r="F21" s="400">
        <v>2033</v>
      </c>
      <c r="G21" s="393"/>
      <c r="H21" s="394"/>
      <c r="I21" s="393"/>
      <c r="J21" s="395" t="s">
        <v>747</v>
      </c>
      <c r="K21" s="396" t="s">
        <v>747</v>
      </c>
      <c r="L21" s="374"/>
      <c r="M21" s="401"/>
      <c r="N21" s="397"/>
      <c r="O21" s="397"/>
    </row>
    <row r="22" spans="1:15" x14ac:dyDescent="0.2">
      <c r="A22" s="398" t="s">
        <v>764</v>
      </c>
      <c r="B22" s="389" t="s">
        <v>747</v>
      </c>
      <c r="C22" s="428">
        <v>6948</v>
      </c>
      <c r="D22" s="399" t="s">
        <v>747</v>
      </c>
      <c r="E22" s="399" t="s">
        <v>747</v>
      </c>
      <c r="F22" s="400">
        <v>13423</v>
      </c>
      <c r="G22" s="393"/>
      <c r="H22" s="394"/>
      <c r="I22" s="393"/>
      <c r="J22" s="395" t="s">
        <v>747</v>
      </c>
      <c r="K22" s="396" t="s">
        <v>747</v>
      </c>
      <c r="L22" s="374"/>
      <c r="M22" s="401"/>
      <c r="N22" s="397"/>
      <c r="O22" s="397"/>
    </row>
    <row r="23" spans="1:15" ht="13.5" thickBot="1" x14ac:dyDescent="0.25">
      <c r="A23" s="377" t="s">
        <v>765</v>
      </c>
      <c r="B23" s="429" t="s">
        <v>747</v>
      </c>
      <c r="C23" s="428">
        <v>0</v>
      </c>
      <c r="D23" s="404" t="s">
        <v>747</v>
      </c>
      <c r="E23" s="404" t="s">
        <v>747</v>
      </c>
      <c r="F23" s="430">
        <v>0</v>
      </c>
      <c r="G23" s="407"/>
      <c r="H23" s="406"/>
      <c r="I23" s="407"/>
      <c r="J23" s="431" t="s">
        <v>747</v>
      </c>
      <c r="K23" s="432" t="s">
        <v>747</v>
      </c>
      <c r="L23" s="374"/>
      <c r="M23" s="386"/>
      <c r="N23" s="433"/>
      <c r="O23" s="433"/>
    </row>
    <row r="24" spans="1:15" x14ac:dyDescent="0.2">
      <c r="A24" s="434" t="s">
        <v>766</v>
      </c>
      <c r="B24" s="435" t="s">
        <v>747</v>
      </c>
      <c r="C24" s="436">
        <v>37742</v>
      </c>
      <c r="D24" s="437">
        <v>35720</v>
      </c>
      <c r="E24" s="437">
        <v>36308</v>
      </c>
      <c r="F24" s="438">
        <v>8495</v>
      </c>
      <c r="G24" s="439"/>
      <c r="H24" s="440"/>
      <c r="I24" s="439"/>
      <c r="J24" s="441">
        <f t="shared" ref="J24:J47" si="0">SUM(F24:I24)</f>
        <v>8495</v>
      </c>
      <c r="K24" s="442">
        <f>IF(E24=0,"x",(J24/E24*100))</f>
        <v>23.397047482648453</v>
      </c>
      <c r="L24" s="374"/>
      <c r="M24" s="375"/>
      <c r="N24" s="443"/>
      <c r="O24" s="444"/>
    </row>
    <row r="25" spans="1:15" x14ac:dyDescent="0.2">
      <c r="A25" s="398" t="s">
        <v>767</v>
      </c>
      <c r="B25" s="445" t="s">
        <v>747</v>
      </c>
      <c r="C25" s="390">
        <v>0</v>
      </c>
      <c r="D25" s="446">
        <v>0</v>
      </c>
      <c r="E25" s="446">
        <v>0</v>
      </c>
      <c r="F25" s="447">
        <v>0</v>
      </c>
      <c r="G25" s="393"/>
      <c r="H25" s="394"/>
      <c r="I25" s="393"/>
      <c r="J25" s="395">
        <f t="shared" si="0"/>
        <v>0</v>
      </c>
      <c r="K25" s="448" t="str">
        <f>IF(E25=0,"x",(J25/E25)*100)</f>
        <v>x</v>
      </c>
      <c r="L25" s="374"/>
      <c r="M25" s="401"/>
      <c r="N25" s="449"/>
      <c r="O25" s="450"/>
    </row>
    <row r="26" spans="1:15" ht="13.5" thickBot="1" x14ac:dyDescent="0.25">
      <c r="A26" s="377" t="s">
        <v>768</v>
      </c>
      <c r="B26" s="451">
        <v>672</v>
      </c>
      <c r="C26" s="452">
        <v>6541</v>
      </c>
      <c r="D26" s="453">
        <v>5611</v>
      </c>
      <c r="E26" s="453">
        <v>5611</v>
      </c>
      <c r="F26" s="454">
        <v>1403</v>
      </c>
      <c r="G26" s="455"/>
      <c r="H26" s="456"/>
      <c r="I26" s="457"/>
      <c r="J26" s="458">
        <f t="shared" si="0"/>
        <v>1403</v>
      </c>
      <c r="K26" s="459">
        <f t="shared" ref="K26" si="1">IF(E26=0,"x",(J26/E26*100))</f>
        <v>25.004455533772944</v>
      </c>
      <c r="L26" s="374"/>
      <c r="M26" s="410"/>
      <c r="N26" s="460"/>
      <c r="O26" s="461"/>
    </row>
    <row r="27" spans="1:15" x14ac:dyDescent="0.2">
      <c r="A27" s="388" t="s">
        <v>769</v>
      </c>
      <c r="B27" s="435">
        <v>501</v>
      </c>
      <c r="C27" s="390">
        <v>3743</v>
      </c>
      <c r="D27" s="462">
        <v>4208</v>
      </c>
      <c r="E27" s="462">
        <v>3983</v>
      </c>
      <c r="F27" s="463">
        <v>880</v>
      </c>
      <c r="G27" s="426"/>
      <c r="H27" s="425"/>
      <c r="I27" s="426"/>
      <c r="J27" s="441">
        <f t="shared" si="0"/>
        <v>880</v>
      </c>
      <c r="K27" s="464">
        <f t="shared" ref="K27:K47" si="2">IF(E27=0,"x",(J27/E27)*100)</f>
        <v>22.093899071051972</v>
      </c>
      <c r="L27" s="374"/>
      <c r="M27" s="427"/>
      <c r="N27" s="465"/>
      <c r="O27" s="466"/>
    </row>
    <row r="28" spans="1:15" x14ac:dyDescent="0.2">
      <c r="A28" s="398" t="s">
        <v>770</v>
      </c>
      <c r="B28" s="445">
        <v>502</v>
      </c>
      <c r="C28" s="390">
        <v>2385</v>
      </c>
      <c r="D28" s="467">
        <v>1720</v>
      </c>
      <c r="E28" s="467">
        <v>1720</v>
      </c>
      <c r="F28" s="468">
        <v>517</v>
      </c>
      <c r="G28" s="393"/>
      <c r="H28" s="394"/>
      <c r="I28" s="393"/>
      <c r="J28" s="395">
        <f t="shared" si="0"/>
        <v>517</v>
      </c>
      <c r="K28" s="448">
        <f t="shared" si="2"/>
        <v>30.058139534883722</v>
      </c>
      <c r="L28" s="374"/>
      <c r="M28" s="401"/>
      <c r="N28" s="449"/>
      <c r="O28" s="450"/>
    </row>
    <row r="29" spans="1:15" x14ac:dyDescent="0.2">
      <c r="A29" s="398" t="s">
        <v>771</v>
      </c>
      <c r="B29" s="445">
        <v>504</v>
      </c>
      <c r="C29" s="390">
        <v>0</v>
      </c>
      <c r="D29" s="467">
        <v>0</v>
      </c>
      <c r="E29" s="467">
        <v>0</v>
      </c>
      <c r="F29" s="468">
        <v>0</v>
      </c>
      <c r="G29" s="393"/>
      <c r="H29" s="394"/>
      <c r="I29" s="393"/>
      <c r="J29" s="395">
        <f t="shared" si="0"/>
        <v>0</v>
      </c>
      <c r="K29" s="448" t="str">
        <f t="shared" si="2"/>
        <v>x</v>
      </c>
      <c r="L29" s="374"/>
      <c r="M29" s="401"/>
      <c r="N29" s="449"/>
      <c r="O29" s="450"/>
    </row>
    <row r="30" spans="1:15" x14ac:dyDescent="0.2">
      <c r="A30" s="398" t="s">
        <v>772</v>
      </c>
      <c r="B30" s="445">
        <v>511</v>
      </c>
      <c r="C30" s="390">
        <v>470</v>
      </c>
      <c r="D30" s="467">
        <v>600</v>
      </c>
      <c r="E30" s="467">
        <v>600</v>
      </c>
      <c r="F30" s="468">
        <v>51</v>
      </c>
      <c r="G30" s="393"/>
      <c r="H30" s="394"/>
      <c r="I30" s="393"/>
      <c r="J30" s="395">
        <f t="shared" si="0"/>
        <v>51</v>
      </c>
      <c r="K30" s="448">
        <f t="shared" si="2"/>
        <v>8.5</v>
      </c>
      <c r="L30" s="374"/>
      <c r="M30" s="401"/>
      <c r="N30" s="449"/>
      <c r="O30" s="450"/>
    </row>
    <row r="31" spans="1:15" x14ac:dyDescent="0.2">
      <c r="A31" s="398" t="s">
        <v>773</v>
      </c>
      <c r="B31" s="445">
        <v>518</v>
      </c>
      <c r="C31" s="390">
        <v>1369</v>
      </c>
      <c r="D31" s="467">
        <v>1701</v>
      </c>
      <c r="E31" s="467">
        <v>1701</v>
      </c>
      <c r="F31" s="468">
        <v>729</v>
      </c>
      <c r="G31" s="393"/>
      <c r="H31" s="394"/>
      <c r="I31" s="393"/>
      <c r="J31" s="395">
        <f t="shared" si="0"/>
        <v>729</v>
      </c>
      <c r="K31" s="448">
        <f t="shared" si="2"/>
        <v>42.857142857142854</v>
      </c>
      <c r="L31" s="374"/>
      <c r="M31" s="401"/>
      <c r="N31" s="449"/>
      <c r="O31" s="450"/>
    </row>
    <row r="32" spans="1:15" x14ac:dyDescent="0.2">
      <c r="A32" s="398" t="s">
        <v>774</v>
      </c>
      <c r="B32" s="445">
        <v>521</v>
      </c>
      <c r="C32" s="390">
        <v>22735</v>
      </c>
      <c r="D32" s="467">
        <v>22039</v>
      </c>
      <c r="E32" s="467">
        <v>22642</v>
      </c>
      <c r="F32" s="468">
        <v>5238</v>
      </c>
      <c r="G32" s="393"/>
      <c r="H32" s="394"/>
      <c r="I32" s="393"/>
      <c r="J32" s="395">
        <f t="shared" si="0"/>
        <v>5238</v>
      </c>
      <c r="K32" s="448">
        <f t="shared" si="2"/>
        <v>23.133998763360129</v>
      </c>
      <c r="L32" s="374"/>
      <c r="M32" s="401"/>
      <c r="N32" s="449"/>
      <c r="O32" s="450"/>
    </row>
    <row r="33" spans="1:15" x14ac:dyDescent="0.2">
      <c r="A33" s="398" t="s">
        <v>775</v>
      </c>
      <c r="B33" s="445" t="s">
        <v>776</v>
      </c>
      <c r="C33" s="390">
        <v>8632</v>
      </c>
      <c r="D33" s="467">
        <v>8683</v>
      </c>
      <c r="E33" s="467">
        <v>8893</v>
      </c>
      <c r="F33" s="468">
        <v>1997</v>
      </c>
      <c r="G33" s="393"/>
      <c r="H33" s="394"/>
      <c r="I33" s="393"/>
      <c r="J33" s="395">
        <f t="shared" si="0"/>
        <v>1997</v>
      </c>
      <c r="K33" s="448">
        <f t="shared" si="2"/>
        <v>22.455864162824692</v>
      </c>
      <c r="L33" s="374"/>
      <c r="M33" s="401"/>
      <c r="N33" s="449"/>
      <c r="O33" s="450"/>
    </row>
    <row r="34" spans="1:15" x14ac:dyDescent="0.2">
      <c r="A34" s="398" t="s">
        <v>777</v>
      </c>
      <c r="B34" s="445">
        <v>557</v>
      </c>
      <c r="C34" s="390">
        <v>0</v>
      </c>
      <c r="D34" s="467">
        <v>0</v>
      </c>
      <c r="E34" s="467">
        <v>0</v>
      </c>
      <c r="F34" s="468">
        <v>0</v>
      </c>
      <c r="G34" s="393"/>
      <c r="H34" s="394"/>
      <c r="I34" s="393"/>
      <c r="J34" s="395">
        <f t="shared" si="0"/>
        <v>0</v>
      </c>
      <c r="K34" s="448" t="str">
        <f t="shared" si="2"/>
        <v>x</v>
      </c>
      <c r="L34" s="374"/>
      <c r="M34" s="401"/>
      <c r="N34" s="449"/>
      <c r="O34" s="450"/>
    </row>
    <row r="35" spans="1:15" x14ac:dyDescent="0.2">
      <c r="A35" s="398" t="s">
        <v>778</v>
      </c>
      <c r="B35" s="445">
        <v>551</v>
      </c>
      <c r="C35" s="390">
        <v>102</v>
      </c>
      <c r="D35" s="467">
        <v>100</v>
      </c>
      <c r="E35" s="467">
        <v>100</v>
      </c>
      <c r="F35" s="468">
        <v>26</v>
      </c>
      <c r="G35" s="393"/>
      <c r="H35" s="394"/>
      <c r="I35" s="393"/>
      <c r="J35" s="395">
        <f t="shared" si="0"/>
        <v>26</v>
      </c>
      <c r="K35" s="448">
        <f t="shared" si="2"/>
        <v>26</v>
      </c>
      <c r="L35" s="374"/>
      <c r="M35" s="401"/>
      <c r="N35" s="449"/>
      <c r="O35" s="450"/>
    </row>
    <row r="36" spans="1:15" ht="13.5" thickBot="1" x14ac:dyDescent="0.25">
      <c r="A36" s="364" t="s">
        <v>779</v>
      </c>
      <c r="B36" s="469" t="s">
        <v>780</v>
      </c>
      <c r="C36" s="470">
        <v>705</v>
      </c>
      <c r="D36" s="471">
        <v>490</v>
      </c>
      <c r="E36" s="471">
        <v>490</v>
      </c>
      <c r="F36" s="472">
        <v>-76</v>
      </c>
      <c r="G36" s="369"/>
      <c r="H36" s="406"/>
      <c r="I36" s="393"/>
      <c r="J36" s="458">
        <f t="shared" si="0"/>
        <v>-76</v>
      </c>
      <c r="K36" s="459">
        <f t="shared" si="2"/>
        <v>-15.510204081632653</v>
      </c>
      <c r="L36" s="374"/>
      <c r="M36" s="386"/>
      <c r="N36" s="473"/>
      <c r="O36" s="474"/>
    </row>
    <row r="37" spans="1:15" ht="13.5" thickBot="1" x14ac:dyDescent="0.25">
      <c r="A37" s="412" t="s">
        <v>781</v>
      </c>
      <c r="B37" s="475"/>
      <c r="C37" s="419">
        <f t="shared" ref="C37:I37" si="3">SUM(C27:C36)</f>
        <v>40141</v>
      </c>
      <c r="D37" s="419">
        <f t="shared" si="3"/>
        <v>39541</v>
      </c>
      <c r="E37" s="419">
        <f t="shared" si="3"/>
        <v>40129</v>
      </c>
      <c r="F37" s="420">
        <f t="shared" si="3"/>
        <v>9362</v>
      </c>
      <c r="G37" s="476">
        <f t="shared" si="3"/>
        <v>0</v>
      </c>
      <c r="H37" s="415">
        <f t="shared" si="3"/>
        <v>0</v>
      </c>
      <c r="I37" s="476">
        <f t="shared" si="3"/>
        <v>0</v>
      </c>
      <c r="J37" s="419">
        <f t="shared" si="0"/>
        <v>9362</v>
      </c>
      <c r="K37" s="477">
        <f t="shared" si="2"/>
        <v>23.329761519100899</v>
      </c>
      <c r="L37" s="374"/>
      <c r="M37" s="478">
        <f>SUM(M27:M36)</f>
        <v>0</v>
      </c>
      <c r="N37" s="479">
        <f>SUM(N27:N36)</f>
        <v>0</v>
      </c>
      <c r="O37" s="478">
        <f>SUM(O27:O36)</f>
        <v>0</v>
      </c>
    </row>
    <row r="38" spans="1:15" x14ac:dyDescent="0.2">
      <c r="A38" s="388" t="s">
        <v>782</v>
      </c>
      <c r="B38" s="435">
        <v>601</v>
      </c>
      <c r="C38" s="480">
        <v>0</v>
      </c>
      <c r="D38" s="462">
        <v>0</v>
      </c>
      <c r="E38" s="462">
        <v>0</v>
      </c>
      <c r="F38" s="481">
        <v>0</v>
      </c>
      <c r="G38" s="426"/>
      <c r="H38" s="425"/>
      <c r="I38" s="393"/>
      <c r="J38" s="441">
        <f t="shared" si="0"/>
        <v>0</v>
      </c>
      <c r="K38" s="442" t="str">
        <f t="shared" si="2"/>
        <v>x</v>
      </c>
      <c r="L38" s="374"/>
      <c r="M38" s="427"/>
      <c r="N38" s="465"/>
      <c r="O38" s="466"/>
    </row>
    <row r="39" spans="1:15" x14ac:dyDescent="0.2">
      <c r="A39" s="398" t="s">
        <v>783</v>
      </c>
      <c r="B39" s="445">
        <v>602</v>
      </c>
      <c r="C39" s="390">
        <v>2927</v>
      </c>
      <c r="D39" s="467">
        <v>3201</v>
      </c>
      <c r="E39" s="467">
        <v>3201</v>
      </c>
      <c r="F39" s="468">
        <v>866</v>
      </c>
      <c r="G39" s="393"/>
      <c r="H39" s="394"/>
      <c r="I39" s="393"/>
      <c r="J39" s="395">
        <f t="shared" si="0"/>
        <v>866</v>
      </c>
      <c r="K39" s="448">
        <f t="shared" si="2"/>
        <v>27.054045610746641</v>
      </c>
      <c r="L39" s="374"/>
      <c r="M39" s="401"/>
      <c r="N39" s="449"/>
      <c r="O39" s="450"/>
    </row>
    <row r="40" spans="1:15" x14ac:dyDescent="0.2">
      <c r="A40" s="398" t="s">
        <v>784</v>
      </c>
      <c r="B40" s="445">
        <v>604</v>
      </c>
      <c r="C40" s="390">
        <v>0</v>
      </c>
      <c r="D40" s="467">
        <v>0</v>
      </c>
      <c r="E40" s="467">
        <v>0</v>
      </c>
      <c r="F40" s="468">
        <v>0</v>
      </c>
      <c r="G40" s="393"/>
      <c r="H40" s="394"/>
      <c r="I40" s="393"/>
      <c r="J40" s="395">
        <f t="shared" si="0"/>
        <v>0</v>
      </c>
      <c r="K40" s="448" t="str">
        <f t="shared" si="2"/>
        <v>x</v>
      </c>
      <c r="L40" s="374"/>
      <c r="M40" s="401"/>
      <c r="N40" s="449"/>
      <c r="O40" s="450"/>
    </row>
    <row r="41" spans="1:15" x14ac:dyDescent="0.2">
      <c r="A41" s="398" t="s">
        <v>785</v>
      </c>
      <c r="B41" s="445" t="s">
        <v>786</v>
      </c>
      <c r="C41" s="390">
        <v>37742</v>
      </c>
      <c r="D41" s="467">
        <v>35720</v>
      </c>
      <c r="E41" s="467">
        <v>36308</v>
      </c>
      <c r="F41" s="468">
        <v>8495</v>
      </c>
      <c r="G41" s="393"/>
      <c r="H41" s="394"/>
      <c r="I41" s="393"/>
      <c r="J41" s="395">
        <f t="shared" si="0"/>
        <v>8495</v>
      </c>
      <c r="K41" s="448">
        <f t="shared" si="2"/>
        <v>23.397047482648453</v>
      </c>
      <c r="L41" s="374"/>
      <c r="M41" s="401"/>
      <c r="N41" s="449"/>
      <c r="O41" s="450"/>
    </row>
    <row r="42" spans="1:15" ht="13.5" thickBot="1" x14ac:dyDescent="0.25">
      <c r="A42" s="364" t="s">
        <v>787</v>
      </c>
      <c r="B42" s="469" t="s">
        <v>788</v>
      </c>
      <c r="C42" s="403">
        <v>445</v>
      </c>
      <c r="D42" s="471">
        <v>620</v>
      </c>
      <c r="E42" s="471">
        <v>620</v>
      </c>
      <c r="F42" s="472">
        <v>237</v>
      </c>
      <c r="G42" s="369"/>
      <c r="H42" s="406"/>
      <c r="I42" s="393"/>
      <c r="J42" s="458">
        <f t="shared" si="0"/>
        <v>237</v>
      </c>
      <c r="K42" s="459">
        <f t="shared" si="2"/>
        <v>38.225806451612904</v>
      </c>
      <c r="L42" s="374"/>
      <c r="M42" s="386"/>
      <c r="N42" s="473"/>
      <c r="O42" s="474"/>
    </row>
    <row r="43" spans="1:15" ht="13.5" thickBot="1" x14ac:dyDescent="0.25">
      <c r="A43" s="412" t="s">
        <v>789</v>
      </c>
      <c r="B43" s="475" t="s">
        <v>747</v>
      </c>
      <c r="C43" s="419">
        <f t="shared" ref="C43:I43" si="4">SUM(C38:C42)</f>
        <v>41114</v>
      </c>
      <c r="D43" s="419">
        <f t="shared" si="4"/>
        <v>39541</v>
      </c>
      <c r="E43" s="419">
        <f t="shared" si="4"/>
        <v>40129</v>
      </c>
      <c r="F43" s="420">
        <f t="shared" si="4"/>
        <v>9598</v>
      </c>
      <c r="G43" s="476">
        <f t="shared" si="4"/>
        <v>0</v>
      </c>
      <c r="H43" s="415">
        <f t="shared" si="4"/>
        <v>0</v>
      </c>
      <c r="I43" s="482">
        <f t="shared" si="4"/>
        <v>0</v>
      </c>
      <c r="J43" s="419">
        <f t="shared" si="0"/>
        <v>9598</v>
      </c>
      <c r="K43" s="464">
        <f t="shared" si="2"/>
        <v>23.917864885743477</v>
      </c>
      <c r="L43" s="374"/>
      <c r="M43" s="478">
        <f>SUM(M38:M42)</f>
        <v>0</v>
      </c>
      <c r="N43" s="479">
        <f>SUM(N38:N42)</f>
        <v>0</v>
      </c>
      <c r="O43" s="478">
        <f>SUM(O38:O42)</f>
        <v>0</v>
      </c>
    </row>
    <row r="44" spans="1:15" ht="13.5" thickBot="1" x14ac:dyDescent="0.25">
      <c r="A44" s="364"/>
      <c r="B44" s="483"/>
      <c r="C44" s="403"/>
      <c r="D44" s="484"/>
      <c r="E44" s="484"/>
      <c r="F44" s="485"/>
      <c r="G44" s="424"/>
      <c r="H44" s="486"/>
      <c r="I44" s="424"/>
      <c r="J44" s="487"/>
      <c r="K44" s="488"/>
      <c r="L44" s="374"/>
      <c r="M44" s="489"/>
      <c r="N44" s="490"/>
      <c r="O44" s="490"/>
    </row>
    <row r="45" spans="1:15" ht="13.5" thickBot="1" x14ac:dyDescent="0.25">
      <c r="A45" s="491" t="s">
        <v>790</v>
      </c>
      <c r="B45" s="475" t="s">
        <v>747</v>
      </c>
      <c r="C45" s="420">
        <f t="shared" ref="C45:I45" si="5">C43-C41</f>
        <v>3372</v>
      </c>
      <c r="D45" s="419">
        <f t="shared" si="5"/>
        <v>3821</v>
      </c>
      <c r="E45" s="419">
        <f t="shared" si="5"/>
        <v>3821</v>
      </c>
      <c r="F45" s="420">
        <f t="shared" si="5"/>
        <v>1103</v>
      </c>
      <c r="G45" s="492">
        <f t="shared" si="5"/>
        <v>0</v>
      </c>
      <c r="H45" s="420">
        <f t="shared" si="5"/>
        <v>0</v>
      </c>
      <c r="I45" s="492">
        <f t="shared" si="5"/>
        <v>0</v>
      </c>
      <c r="J45" s="441">
        <f t="shared" si="0"/>
        <v>1103</v>
      </c>
      <c r="K45" s="442">
        <f t="shared" si="2"/>
        <v>28.866788798743787</v>
      </c>
      <c r="L45" s="374"/>
      <c r="M45" s="493">
        <f>M43-M41</f>
        <v>0</v>
      </c>
      <c r="N45" s="494">
        <f>N43-N41</f>
        <v>0</v>
      </c>
      <c r="O45" s="493">
        <f>O43-O41</f>
        <v>0</v>
      </c>
    </row>
    <row r="46" spans="1:15" ht="13.5" thickBot="1" x14ac:dyDescent="0.25">
      <c r="A46" s="412" t="s">
        <v>791</v>
      </c>
      <c r="B46" s="475" t="s">
        <v>747</v>
      </c>
      <c r="C46" s="420">
        <f t="shared" ref="C46:I46" si="6">C43-C37</f>
        <v>973</v>
      </c>
      <c r="D46" s="419">
        <f t="shared" si="6"/>
        <v>0</v>
      </c>
      <c r="E46" s="419">
        <f t="shared" si="6"/>
        <v>0</v>
      </c>
      <c r="F46" s="420">
        <f t="shared" si="6"/>
        <v>236</v>
      </c>
      <c r="G46" s="492">
        <f t="shared" si="6"/>
        <v>0</v>
      </c>
      <c r="H46" s="420">
        <f t="shared" si="6"/>
        <v>0</v>
      </c>
      <c r="I46" s="492">
        <f t="shared" si="6"/>
        <v>0</v>
      </c>
      <c r="J46" s="441">
        <f t="shared" si="0"/>
        <v>236</v>
      </c>
      <c r="K46" s="442" t="str">
        <f t="shared" si="2"/>
        <v>x</v>
      </c>
      <c r="L46" s="374"/>
      <c r="M46" s="493">
        <f>M43-M37</f>
        <v>0</v>
      </c>
      <c r="N46" s="494">
        <f>N43-N37</f>
        <v>0</v>
      </c>
      <c r="O46" s="493">
        <f>O43-O37</f>
        <v>0</v>
      </c>
    </row>
    <row r="47" spans="1:15" ht="13.5" thickBot="1" x14ac:dyDescent="0.25">
      <c r="A47" s="495" t="s">
        <v>792</v>
      </c>
      <c r="B47" s="496" t="s">
        <v>747</v>
      </c>
      <c r="C47" s="420">
        <f t="shared" ref="C47:I47" si="7">C46-C41</f>
        <v>-36769</v>
      </c>
      <c r="D47" s="419">
        <f t="shared" si="7"/>
        <v>-35720</v>
      </c>
      <c r="E47" s="419">
        <f t="shared" si="7"/>
        <v>-36308</v>
      </c>
      <c r="F47" s="420">
        <f t="shared" si="7"/>
        <v>-8259</v>
      </c>
      <c r="G47" s="492">
        <f t="shared" si="7"/>
        <v>0</v>
      </c>
      <c r="H47" s="420">
        <f t="shared" si="7"/>
        <v>0</v>
      </c>
      <c r="I47" s="492">
        <f t="shared" si="7"/>
        <v>0</v>
      </c>
      <c r="J47" s="419">
        <f t="shared" si="0"/>
        <v>-8259</v>
      </c>
      <c r="K47" s="442">
        <f t="shared" si="2"/>
        <v>22.747052991076348</v>
      </c>
      <c r="L47" s="374"/>
      <c r="M47" s="493">
        <f>M46-M41</f>
        <v>0</v>
      </c>
      <c r="N47" s="494">
        <f>N46-N41</f>
        <v>0</v>
      </c>
      <c r="O47" s="493">
        <f>O46-O41</f>
        <v>0</v>
      </c>
    </row>
    <row r="50" spans="1:10" ht="14.25" x14ac:dyDescent="0.2">
      <c r="A50" s="497" t="s">
        <v>793</v>
      </c>
    </row>
    <row r="51" spans="1:10" ht="14.25" x14ac:dyDescent="0.2">
      <c r="A51" s="498" t="s">
        <v>794</v>
      </c>
    </row>
    <row r="52" spans="1:10" ht="14.25" x14ac:dyDescent="0.2">
      <c r="A52" s="499" t="s">
        <v>795</v>
      </c>
    </row>
    <row r="53" spans="1:10" s="501" customFormat="1" ht="14.25" x14ac:dyDescent="0.2">
      <c r="A53" s="499" t="s">
        <v>796</v>
      </c>
      <c r="B53" s="500"/>
      <c r="E53" s="502"/>
      <c r="F53" s="502"/>
      <c r="G53" s="502"/>
      <c r="H53" s="502"/>
      <c r="I53" s="502"/>
      <c r="J53" s="502"/>
    </row>
    <row r="54" spans="1:10" x14ac:dyDescent="0.2">
      <c r="A54" s="336" t="s">
        <v>847</v>
      </c>
    </row>
    <row r="56" spans="1:10" x14ac:dyDescent="0.2">
      <c r="A56" s="336" t="s">
        <v>848</v>
      </c>
    </row>
    <row r="58" spans="1:10" x14ac:dyDescent="0.2">
      <c r="A58" s="336" t="s">
        <v>849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V1" sqref="V1"/>
    </sheetView>
  </sheetViews>
  <sheetFormatPr defaultColWidth="8.7109375" defaultRowHeight="12.75" x14ac:dyDescent="0.2"/>
  <cols>
    <col min="1" max="1" width="37.7109375" style="336" customWidth="1"/>
    <col min="2" max="2" width="7.28515625" style="337" customWidth="1"/>
    <col min="3" max="4" width="11.5703125" style="335" customWidth="1"/>
    <col min="5" max="5" width="11.5703125" style="338" customWidth="1"/>
    <col min="6" max="6" width="11.42578125" style="338" customWidth="1"/>
    <col min="7" max="7" width="9.85546875" style="338" customWidth="1"/>
    <col min="8" max="8" width="9.140625" style="338" customWidth="1"/>
    <col min="9" max="9" width="9.28515625" style="338" customWidth="1"/>
    <col min="10" max="10" width="9.140625" style="338" customWidth="1"/>
    <col min="11" max="11" width="12" style="335" customWidth="1"/>
    <col min="12" max="12" width="8.7109375" style="335"/>
    <col min="13" max="13" width="11.85546875" style="335" customWidth="1"/>
    <col min="14" max="14" width="12.5703125" style="335" customWidth="1"/>
    <col min="15" max="15" width="11.85546875" style="335" customWidth="1"/>
    <col min="16" max="16" width="12" style="335" customWidth="1"/>
    <col min="17" max="16384" width="8.7109375" style="335"/>
  </cols>
  <sheetData>
    <row r="1" spans="1:16" ht="23.25" x14ac:dyDescent="0.35">
      <c r="A1" s="615"/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334"/>
    </row>
    <row r="2" spans="1:16" x14ac:dyDescent="0.2">
      <c r="O2" s="339"/>
    </row>
    <row r="3" spans="1:16" ht="18.75" x14ac:dyDescent="0.3">
      <c r="A3" s="340" t="s">
        <v>723</v>
      </c>
      <c r="F3" s="341"/>
      <c r="G3" s="341"/>
    </row>
    <row r="4" spans="1:16" ht="18" x14ac:dyDescent="0.25">
      <c r="A4" s="342"/>
      <c r="F4" s="341"/>
      <c r="G4" s="341"/>
    </row>
    <row r="5" spans="1:16" x14ac:dyDescent="0.2">
      <c r="A5" s="343"/>
      <c r="F5" s="341"/>
      <c r="G5" s="341"/>
    </row>
    <row r="6" spans="1:16" ht="13.5" thickBot="1" x14ac:dyDescent="0.25">
      <c r="F6" s="341"/>
      <c r="G6" s="341"/>
    </row>
    <row r="7" spans="1:16" ht="18.75" thickBot="1" x14ac:dyDescent="0.3">
      <c r="A7" s="344" t="s">
        <v>724</v>
      </c>
      <c r="B7" s="345"/>
      <c r="C7" s="617" t="s">
        <v>850</v>
      </c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9"/>
    </row>
    <row r="8" spans="1:16" ht="13.5" thickBot="1" x14ac:dyDescent="0.25">
      <c r="A8" s="343" t="s">
        <v>726</v>
      </c>
      <c r="F8" s="341"/>
      <c r="G8" s="341"/>
    </row>
    <row r="9" spans="1:16" ht="13.5" thickBot="1" x14ac:dyDescent="0.25">
      <c r="A9" s="346"/>
      <c r="B9" s="347"/>
      <c r="C9" s="348" t="s">
        <v>0</v>
      </c>
      <c r="D9" s="349" t="s">
        <v>727</v>
      </c>
      <c r="E9" s="350" t="s">
        <v>728</v>
      </c>
      <c r="F9" s="620" t="s">
        <v>729</v>
      </c>
      <c r="G9" s="621"/>
      <c r="H9" s="621"/>
      <c r="I9" s="622"/>
      <c r="J9" s="351" t="s">
        <v>730</v>
      </c>
      <c r="K9" s="352" t="s">
        <v>731</v>
      </c>
      <c r="M9" s="347" t="s">
        <v>732</v>
      </c>
      <c r="N9" s="347" t="s">
        <v>733</v>
      </c>
      <c r="O9" s="347" t="s">
        <v>732</v>
      </c>
    </row>
    <row r="10" spans="1:16" ht="13.5" thickBot="1" x14ac:dyDescent="0.25">
      <c r="A10" s="353" t="s">
        <v>734</v>
      </c>
      <c r="B10" s="354" t="s">
        <v>735</v>
      </c>
      <c r="C10" s="355" t="s">
        <v>736</v>
      </c>
      <c r="D10" s="356">
        <v>2024</v>
      </c>
      <c r="E10" s="357">
        <v>2024</v>
      </c>
      <c r="F10" s="358" t="s">
        <v>737</v>
      </c>
      <c r="G10" s="359" t="s">
        <v>738</v>
      </c>
      <c r="H10" s="359" t="s">
        <v>739</v>
      </c>
      <c r="I10" s="360" t="s">
        <v>740</v>
      </c>
      <c r="J10" s="361" t="s">
        <v>741</v>
      </c>
      <c r="K10" s="362" t="s">
        <v>742</v>
      </c>
      <c r="M10" s="363" t="s">
        <v>743</v>
      </c>
      <c r="N10" s="354" t="s">
        <v>744</v>
      </c>
      <c r="O10" s="354" t="s">
        <v>745</v>
      </c>
    </row>
    <row r="11" spans="1:16" x14ac:dyDescent="0.2">
      <c r="A11" s="364" t="s">
        <v>746</v>
      </c>
      <c r="B11" s="365"/>
      <c r="C11" s="366">
        <v>98</v>
      </c>
      <c r="D11" s="367">
        <v>100</v>
      </c>
      <c r="E11" s="367">
        <v>100</v>
      </c>
      <c r="F11" s="368">
        <v>100</v>
      </c>
      <c r="G11" s="369"/>
      <c r="H11" s="370"/>
      <c r="I11" s="371"/>
      <c r="J11" s="372" t="s">
        <v>747</v>
      </c>
      <c r="K11" s="373" t="s">
        <v>747</v>
      </c>
      <c r="L11" s="374"/>
      <c r="M11" s="375"/>
      <c r="N11" s="376"/>
      <c r="O11" s="376"/>
    </row>
    <row r="12" spans="1:16" ht="13.5" thickBot="1" x14ac:dyDescent="0.25">
      <c r="A12" s="377" t="s">
        <v>748</v>
      </c>
      <c r="B12" s="378"/>
      <c r="C12" s="379">
        <v>89</v>
      </c>
      <c r="D12" s="380">
        <v>92</v>
      </c>
      <c r="E12" s="380">
        <v>92</v>
      </c>
      <c r="F12" s="381">
        <v>92</v>
      </c>
      <c r="G12" s="382"/>
      <c r="H12" s="383"/>
      <c r="I12" s="382"/>
      <c r="J12" s="384"/>
      <c r="K12" s="385" t="s">
        <v>747</v>
      </c>
      <c r="L12" s="374"/>
      <c r="M12" s="386"/>
      <c r="N12" s="387"/>
      <c r="O12" s="387"/>
    </row>
    <row r="13" spans="1:16" x14ac:dyDescent="0.2">
      <c r="A13" s="388" t="s">
        <v>749</v>
      </c>
      <c r="B13" s="389" t="s">
        <v>750</v>
      </c>
      <c r="C13" s="390">
        <v>30561</v>
      </c>
      <c r="D13" s="391" t="s">
        <v>747</v>
      </c>
      <c r="E13" s="391" t="s">
        <v>747</v>
      </c>
      <c r="F13" s="392">
        <v>33052</v>
      </c>
      <c r="G13" s="393"/>
      <c r="H13" s="394"/>
      <c r="I13" s="393"/>
      <c r="J13" s="395" t="s">
        <v>747</v>
      </c>
      <c r="K13" s="396" t="s">
        <v>747</v>
      </c>
      <c r="L13" s="374"/>
      <c r="M13" s="375"/>
      <c r="N13" s="397"/>
      <c r="O13" s="397"/>
    </row>
    <row r="14" spans="1:16" x14ac:dyDescent="0.2">
      <c r="A14" s="398" t="s">
        <v>751</v>
      </c>
      <c r="B14" s="389" t="s">
        <v>752</v>
      </c>
      <c r="C14" s="390">
        <v>27790</v>
      </c>
      <c r="D14" s="399" t="s">
        <v>747</v>
      </c>
      <c r="E14" s="399" t="s">
        <v>747</v>
      </c>
      <c r="F14" s="400">
        <v>30242</v>
      </c>
      <c r="G14" s="393"/>
      <c r="H14" s="394"/>
      <c r="I14" s="393"/>
      <c r="J14" s="395" t="s">
        <v>747</v>
      </c>
      <c r="K14" s="396" t="s">
        <v>747</v>
      </c>
      <c r="L14" s="374"/>
      <c r="M14" s="401"/>
      <c r="N14" s="397"/>
      <c r="O14" s="397"/>
    </row>
    <row r="15" spans="1:16" x14ac:dyDescent="0.2">
      <c r="A15" s="398" t="s">
        <v>753</v>
      </c>
      <c r="B15" s="389" t="s">
        <v>754</v>
      </c>
      <c r="C15" s="390">
        <v>242</v>
      </c>
      <c r="D15" s="399" t="s">
        <v>747</v>
      </c>
      <c r="E15" s="399" t="s">
        <v>747</v>
      </c>
      <c r="F15" s="400">
        <v>305</v>
      </c>
      <c r="G15" s="393"/>
      <c r="H15" s="394"/>
      <c r="I15" s="393"/>
      <c r="J15" s="395" t="s">
        <v>747</v>
      </c>
      <c r="K15" s="396" t="s">
        <v>747</v>
      </c>
      <c r="L15" s="374"/>
      <c r="M15" s="401"/>
      <c r="N15" s="397"/>
      <c r="O15" s="397"/>
    </row>
    <row r="16" spans="1:16" x14ac:dyDescent="0.2">
      <c r="A16" s="398" t="s">
        <v>755</v>
      </c>
      <c r="B16" s="389" t="s">
        <v>747</v>
      </c>
      <c r="C16" s="390">
        <v>10236</v>
      </c>
      <c r="D16" s="399" t="s">
        <v>747</v>
      </c>
      <c r="E16" s="399" t="s">
        <v>747</v>
      </c>
      <c r="F16" s="400">
        <v>27040</v>
      </c>
      <c r="G16" s="393"/>
      <c r="H16" s="394"/>
      <c r="I16" s="393"/>
      <c r="J16" s="395" t="s">
        <v>747</v>
      </c>
      <c r="K16" s="396" t="s">
        <v>747</v>
      </c>
      <c r="L16" s="374"/>
      <c r="M16" s="401"/>
      <c r="N16" s="397"/>
      <c r="O16" s="397"/>
    </row>
    <row r="17" spans="1:15" ht="13.5" thickBot="1" x14ac:dyDescent="0.25">
      <c r="A17" s="364" t="s">
        <v>756</v>
      </c>
      <c r="B17" s="402" t="s">
        <v>757</v>
      </c>
      <c r="C17" s="403">
        <v>13516</v>
      </c>
      <c r="D17" s="404" t="s">
        <v>747</v>
      </c>
      <c r="E17" s="404" t="s">
        <v>747</v>
      </c>
      <c r="F17" s="405">
        <v>7206</v>
      </c>
      <c r="G17" s="369"/>
      <c r="H17" s="406"/>
      <c r="I17" s="407"/>
      <c r="J17" s="408" t="s">
        <v>747</v>
      </c>
      <c r="K17" s="409" t="s">
        <v>747</v>
      </c>
      <c r="L17" s="374"/>
      <c r="M17" s="410"/>
      <c r="N17" s="411"/>
      <c r="O17" s="411"/>
    </row>
    <row r="18" spans="1:15" ht="13.5" thickBot="1" x14ac:dyDescent="0.25">
      <c r="A18" s="412" t="s">
        <v>758</v>
      </c>
      <c r="B18" s="413"/>
      <c r="C18" s="414">
        <f>C13-C14+C15+C16+C17</f>
        <v>26765</v>
      </c>
      <c r="D18" s="414" t="s">
        <v>747</v>
      </c>
      <c r="E18" s="414" t="s">
        <v>747</v>
      </c>
      <c r="F18" s="415">
        <f>F13-F14+F15+F16+F17</f>
        <v>37361</v>
      </c>
      <c r="G18" s="416"/>
      <c r="H18" s="417"/>
      <c r="I18" s="418"/>
      <c r="J18" s="419" t="s">
        <v>747</v>
      </c>
      <c r="K18" s="420" t="s">
        <v>747</v>
      </c>
      <c r="L18" s="374"/>
      <c r="M18" s="421"/>
      <c r="N18" s="422"/>
      <c r="O18" s="422"/>
    </row>
    <row r="19" spans="1:15" x14ac:dyDescent="0.2">
      <c r="A19" s="364" t="s">
        <v>759</v>
      </c>
      <c r="B19" s="423" t="s">
        <v>760</v>
      </c>
      <c r="C19" s="424">
        <v>2771</v>
      </c>
      <c r="D19" s="391" t="s">
        <v>747</v>
      </c>
      <c r="E19" s="391" t="s">
        <v>747</v>
      </c>
      <c r="F19" s="405">
        <v>2710</v>
      </c>
      <c r="G19" s="369"/>
      <c r="H19" s="425"/>
      <c r="I19" s="426"/>
      <c r="J19" s="408" t="s">
        <v>747</v>
      </c>
      <c r="K19" s="409" t="s">
        <v>747</v>
      </c>
      <c r="L19" s="374"/>
      <c r="M19" s="427"/>
      <c r="N19" s="411"/>
      <c r="O19" s="411"/>
    </row>
    <row r="20" spans="1:15" x14ac:dyDescent="0.2">
      <c r="A20" s="398" t="s">
        <v>761</v>
      </c>
      <c r="B20" s="389" t="s">
        <v>762</v>
      </c>
      <c r="C20" s="428">
        <v>5412</v>
      </c>
      <c r="D20" s="399" t="s">
        <v>747</v>
      </c>
      <c r="E20" s="399" t="s">
        <v>747</v>
      </c>
      <c r="F20" s="400">
        <v>2269</v>
      </c>
      <c r="G20" s="393"/>
      <c r="H20" s="394"/>
      <c r="I20" s="393"/>
      <c r="J20" s="395" t="s">
        <v>747</v>
      </c>
      <c r="K20" s="396" t="s">
        <v>747</v>
      </c>
      <c r="L20" s="374"/>
      <c r="M20" s="401"/>
      <c r="N20" s="397"/>
      <c r="O20" s="397"/>
    </row>
    <row r="21" spans="1:15" x14ac:dyDescent="0.2">
      <c r="A21" s="398" t="s">
        <v>763</v>
      </c>
      <c r="B21" s="389" t="s">
        <v>747</v>
      </c>
      <c r="C21" s="428">
        <v>5529</v>
      </c>
      <c r="D21" s="399" t="s">
        <v>747</v>
      </c>
      <c r="E21" s="399" t="s">
        <v>747</v>
      </c>
      <c r="F21" s="400">
        <v>5529</v>
      </c>
      <c r="G21" s="393"/>
      <c r="H21" s="394"/>
      <c r="I21" s="393"/>
      <c r="J21" s="395" t="s">
        <v>747</v>
      </c>
      <c r="K21" s="396" t="s">
        <v>747</v>
      </c>
      <c r="L21" s="374"/>
      <c r="M21" s="401"/>
      <c r="N21" s="397"/>
      <c r="O21" s="397"/>
    </row>
    <row r="22" spans="1:15" x14ac:dyDescent="0.2">
      <c r="A22" s="398" t="s">
        <v>764</v>
      </c>
      <c r="B22" s="389" t="s">
        <v>747</v>
      </c>
      <c r="C22" s="428">
        <v>10999</v>
      </c>
      <c r="D22" s="399" t="s">
        <v>747</v>
      </c>
      <c r="E22" s="399" t="s">
        <v>747</v>
      </c>
      <c r="F22" s="400">
        <v>24752</v>
      </c>
      <c r="G22" s="393"/>
      <c r="H22" s="394"/>
      <c r="I22" s="393"/>
      <c r="J22" s="395" t="s">
        <v>747</v>
      </c>
      <c r="K22" s="396" t="s">
        <v>747</v>
      </c>
      <c r="L22" s="374"/>
      <c r="M22" s="401"/>
      <c r="N22" s="397"/>
      <c r="O22" s="397"/>
    </row>
    <row r="23" spans="1:15" ht="13.5" thickBot="1" x14ac:dyDescent="0.25">
      <c r="A23" s="377" t="s">
        <v>765</v>
      </c>
      <c r="B23" s="429" t="s">
        <v>747</v>
      </c>
      <c r="C23" s="428">
        <v>0</v>
      </c>
      <c r="D23" s="404" t="s">
        <v>747</v>
      </c>
      <c r="E23" s="404" t="s">
        <v>747</v>
      </c>
      <c r="F23" s="430">
        <v>0</v>
      </c>
      <c r="G23" s="407"/>
      <c r="H23" s="406"/>
      <c r="I23" s="407"/>
      <c r="J23" s="431" t="s">
        <v>747</v>
      </c>
      <c r="K23" s="432" t="s">
        <v>747</v>
      </c>
      <c r="L23" s="374"/>
      <c r="M23" s="386"/>
      <c r="N23" s="433"/>
      <c r="O23" s="433"/>
    </row>
    <row r="24" spans="1:15" x14ac:dyDescent="0.2">
      <c r="A24" s="434" t="s">
        <v>766</v>
      </c>
      <c r="B24" s="435" t="s">
        <v>747</v>
      </c>
      <c r="C24" s="436">
        <v>73867</v>
      </c>
      <c r="D24" s="437">
        <v>68849</v>
      </c>
      <c r="E24" s="437">
        <v>68849</v>
      </c>
      <c r="F24" s="438">
        <v>10410</v>
      </c>
      <c r="G24" s="439"/>
      <c r="H24" s="440"/>
      <c r="I24" s="439"/>
      <c r="J24" s="441">
        <f t="shared" ref="J24:J47" si="0">SUM(F24:I24)</f>
        <v>10410</v>
      </c>
      <c r="K24" s="442">
        <f>IF(E24=0,"x",(J24/E24*100))</f>
        <v>15.120045316562333</v>
      </c>
      <c r="L24" s="374"/>
      <c r="M24" s="375"/>
      <c r="N24" s="443"/>
      <c r="O24" s="444"/>
    </row>
    <row r="25" spans="1:15" x14ac:dyDescent="0.2">
      <c r="A25" s="398" t="s">
        <v>767</v>
      </c>
      <c r="B25" s="445" t="s">
        <v>747</v>
      </c>
      <c r="C25" s="390">
        <v>0</v>
      </c>
      <c r="D25" s="446">
        <v>0</v>
      </c>
      <c r="E25" s="446">
        <v>0</v>
      </c>
      <c r="F25" s="447">
        <v>0</v>
      </c>
      <c r="G25" s="393"/>
      <c r="H25" s="394"/>
      <c r="I25" s="393"/>
      <c r="J25" s="395">
        <f t="shared" si="0"/>
        <v>0</v>
      </c>
      <c r="K25" s="448" t="str">
        <f>IF(E25=0,"x",(J25/E25)*100)</f>
        <v>x</v>
      </c>
      <c r="L25" s="374"/>
      <c r="M25" s="401"/>
      <c r="N25" s="449"/>
      <c r="O25" s="450"/>
    </row>
    <row r="26" spans="1:15" ht="13.5" thickBot="1" x14ac:dyDescent="0.25">
      <c r="A26" s="377" t="s">
        <v>768</v>
      </c>
      <c r="B26" s="451">
        <v>672</v>
      </c>
      <c r="C26" s="452">
        <v>8414</v>
      </c>
      <c r="D26" s="453">
        <v>8274</v>
      </c>
      <c r="E26" s="453">
        <v>8274</v>
      </c>
      <c r="F26" s="454">
        <v>2069</v>
      </c>
      <c r="G26" s="455"/>
      <c r="H26" s="456"/>
      <c r="I26" s="457"/>
      <c r="J26" s="458">
        <f t="shared" si="0"/>
        <v>2069</v>
      </c>
      <c r="K26" s="459">
        <f t="shared" ref="K26" si="1">IF(E26=0,"x",(J26/E26*100))</f>
        <v>25.006043026347598</v>
      </c>
      <c r="L26" s="374"/>
      <c r="M26" s="410"/>
      <c r="N26" s="460"/>
      <c r="O26" s="461"/>
    </row>
    <row r="27" spans="1:15" x14ac:dyDescent="0.2">
      <c r="A27" s="388" t="s">
        <v>769</v>
      </c>
      <c r="B27" s="435">
        <v>501</v>
      </c>
      <c r="C27" s="390">
        <v>5113</v>
      </c>
      <c r="D27" s="462">
        <v>5700</v>
      </c>
      <c r="E27" s="462">
        <v>5700</v>
      </c>
      <c r="F27" s="463">
        <v>1409</v>
      </c>
      <c r="G27" s="426" t="s">
        <v>722</v>
      </c>
      <c r="H27" s="425"/>
      <c r="I27" s="426"/>
      <c r="J27" s="441">
        <f t="shared" si="0"/>
        <v>1409</v>
      </c>
      <c r="K27" s="464">
        <f t="shared" ref="K27:K47" si="2">IF(E27=0,"x",(J27/E27)*100)</f>
        <v>24.719298245614034</v>
      </c>
      <c r="L27" s="374"/>
      <c r="M27" s="427" t="s">
        <v>722</v>
      </c>
      <c r="N27" s="465"/>
      <c r="O27" s="466"/>
    </row>
    <row r="28" spans="1:15" x14ac:dyDescent="0.2">
      <c r="A28" s="398" t="s">
        <v>770</v>
      </c>
      <c r="B28" s="445">
        <v>502</v>
      </c>
      <c r="C28" s="390">
        <v>3210</v>
      </c>
      <c r="D28" s="467">
        <v>2910</v>
      </c>
      <c r="E28" s="467">
        <v>2910</v>
      </c>
      <c r="F28" s="468">
        <v>653</v>
      </c>
      <c r="G28" s="393"/>
      <c r="H28" s="394"/>
      <c r="I28" s="393"/>
      <c r="J28" s="395">
        <f t="shared" si="0"/>
        <v>653</v>
      </c>
      <c r="K28" s="448">
        <f t="shared" si="2"/>
        <v>22.439862542955328</v>
      </c>
      <c r="L28" s="374"/>
      <c r="M28" s="401"/>
      <c r="N28" s="449"/>
      <c r="O28" s="450"/>
    </row>
    <row r="29" spans="1:15" x14ac:dyDescent="0.2">
      <c r="A29" s="398" t="s">
        <v>771</v>
      </c>
      <c r="B29" s="445">
        <v>504</v>
      </c>
      <c r="C29" s="390">
        <v>0</v>
      </c>
      <c r="D29" s="467">
        <v>0</v>
      </c>
      <c r="E29" s="467">
        <v>0</v>
      </c>
      <c r="F29" s="468">
        <v>0</v>
      </c>
      <c r="G29" s="393"/>
      <c r="H29" s="394"/>
      <c r="I29" s="393"/>
      <c r="J29" s="395">
        <f t="shared" si="0"/>
        <v>0</v>
      </c>
      <c r="K29" s="448" t="str">
        <f t="shared" si="2"/>
        <v>x</v>
      </c>
      <c r="L29" s="374"/>
      <c r="M29" s="401"/>
      <c r="N29" s="449"/>
      <c r="O29" s="450"/>
    </row>
    <row r="30" spans="1:15" x14ac:dyDescent="0.2">
      <c r="A30" s="398" t="s">
        <v>772</v>
      </c>
      <c r="B30" s="445">
        <v>511</v>
      </c>
      <c r="C30" s="390">
        <v>1021</v>
      </c>
      <c r="D30" s="467">
        <v>920</v>
      </c>
      <c r="E30" s="467">
        <v>920</v>
      </c>
      <c r="F30" s="468">
        <v>192</v>
      </c>
      <c r="G30" s="393"/>
      <c r="H30" s="394"/>
      <c r="I30" s="393"/>
      <c r="J30" s="395">
        <f t="shared" si="0"/>
        <v>192</v>
      </c>
      <c r="K30" s="448">
        <f t="shared" si="2"/>
        <v>20.869565217391305</v>
      </c>
      <c r="L30" s="374"/>
      <c r="M30" s="401"/>
      <c r="N30" s="449"/>
      <c r="O30" s="450"/>
    </row>
    <row r="31" spans="1:15" x14ac:dyDescent="0.2">
      <c r="A31" s="398" t="s">
        <v>773</v>
      </c>
      <c r="B31" s="445">
        <v>518</v>
      </c>
      <c r="C31" s="390">
        <v>2289</v>
      </c>
      <c r="D31" s="467">
        <v>3280</v>
      </c>
      <c r="E31" s="467">
        <v>3280</v>
      </c>
      <c r="F31" s="468">
        <v>1149</v>
      </c>
      <c r="G31" s="393"/>
      <c r="H31" s="394"/>
      <c r="I31" s="393"/>
      <c r="J31" s="395">
        <f t="shared" si="0"/>
        <v>1149</v>
      </c>
      <c r="K31" s="448">
        <f t="shared" si="2"/>
        <v>35.030487804878049</v>
      </c>
      <c r="L31" s="374"/>
      <c r="M31" s="401"/>
      <c r="N31" s="449"/>
      <c r="O31" s="450"/>
    </row>
    <row r="32" spans="1:15" x14ac:dyDescent="0.2">
      <c r="A32" s="398" t="s">
        <v>774</v>
      </c>
      <c r="B32" s="445">
        <v>521</v>
      </c>
      <c r="C32" s="390">
        <v>49017</v>
      </c>
      <c r="D32" s="467">
        <v>45247</v>
      </c>
      <c r="E32" s="467">
        <v>45247</v>
      </c>
      <c r="F32" s="468">
        <v>11081</v>
      </c>
      <c r="G32" s="393"/>
      <c r="H32" s="394"/>
      <c r="I32" s="393"/>
      <c r="J32" s="395">
        <f t="shared" si="0"/>
        <v>11081</v>
      </c>
      <c r="K32" s="448">
        <f t="shared" si="2"/>
        <v>24.490021437885385</v>
      </c>
      <c r="L32" s="374"/>
      <c r="M32" s="401"/>
      <c r="N32" s="449"/>
      <c r="O32" s="450"/>
    </row>
    <row r="33" spans="1:15" x14ac:dyDescent="0.2">
      <c r="A33" s="398" t="s">
        <v>775</v>
      </c>
      <c r="B33" s="445" t="s">
        <v>776</v>
      </c>
      <c r="C33" s="390">
        <v>17613</v>
      </c>
      <c r="D33" s="467">
        <v>15500</v>
      </c>
      <c r="E33" s="467">
        <v>15500</v>
      </c>
      <c r="F33" s="468">
        <v>3954</v>
      </c>
      <c r="G33" s="393"/>
      <c r="H33" s="394"/>
      <c r="I33" s="393"/>
      <c r="J33" s="395">
        <f t="shared" si="0"/>
        <v>3954</v>
      </c>
      <c r="K33" s="448">
        <f t="shared" si="2"/>
        <v>25.509677419354837</v>
      </c>
      <c r="L33" s="374"/>
      <c r="M33" s="401"/>
      <c r="N33" s="449"/>
      <c r="O33" s="450"/>
    </row>
    <row r="34" spans="1:15" x14ac:dyDescent="0.2">
      <c r="A34" s="398" t="s">
        <v>777</v>
      </c>
      <c r="B34" s="445">
        <v>557</v>
      </c>
      <c r="C34" s="390">
        <v>0</v>
      </c>
      <c r="D34" s="467">
        <v>0</v>
      </c>
      <c r="E34" s="467">
        <v>0</v>
      </c>
      <c r="F34" s="468">
        <v>0</v>
      </c>
      <c r="G34" s="393"/>
      <c r="H34" s="394"/>
      <c r="I34" s="393"/>
      <c r="J34" s="395">
        <f t="shared" si="0"/>
        <v>0</v>
      </c>
      <c r="K34" s="448" t="str">
        <f t="shared" si="2"/>
        <v>x</v>
      </c>
      <c r="L34" s="374"/>
      <c r="M34" s="401"/>
      <c r="N34" s="449"/>
      <c r="O34" s="450"/>
    </row>
    <row r="35" spans="1:15" x14ac:dyDescent="0.2">
      <c r="A35" s="398" t="s">
        <v>778</v>
      </c>
      <c r="B35" s="445">
        <v>551</v>
      </c>
      <c r="C35" s="390">
        <v>236</v>
      </c>
      <c r="D35" s="467">
        <v>242</v>
      </c>
      <c r="E35" s="467">
        <v>242</v>
      </c>
      <c r="F35" s="468">
        <v>61</v>
      </c>
      <c r="G35" s="393"/>
      <c r="H35" s="394"/>
      <c r="I35" s="393"/>
      <c r="J35" s="395">
        <f t="shared" si="0"/>
        <v>61</v>
      </c>
      <c r="K35" s="448">
        <f t="shared" si="2"/>
        <v>25.206611570247933</v>
      </c>
      <c r="L35" s="374"/>
      <c r="M35" s="401"/>
      <c r="N35" s="449"/>
      <c r="O35" s="450"/>
    </row>
    <row r="36" spans="1:15" ht="13.5" thickBot="1" x14ac:dyDescent="0.25">
      <c r="A36" s="364" t="s">
        <v>779</v>
      </c>
      <c r="B36" s="469" t="s">
        <v>780</v>
      </c>
      <c r="C36" s="470">
        <v>921</v>
      </c>
      <c r="D36" s="471">
        <v>0</v>
      </c>
      <c r="E36" s="471">
        <v>0</v>
      </c>
      <c r="F36" s="472">
        <v>70</v>
      </c>
      <c r="G36" s="369"/>
      <c r="H36" s="406"/>
      <c r="I36" s="393"/>
      <c r="J36" s="458">
        <f t="shared" si="0"/>
        <v>70</v>
      </c>
      <c r="K36" s="459" t="str">
        <f t="shared" si="2"/>
        <v>x</v>
      </c>
      <c r="L36" s="374"/>
      <c r="M36" s="386"/>
      <c r="N36" s="473"/>
      <c r="O36" s="474"/>
    </row>
    <row r="37" spans="1:15" ht="13.5" thickBot="1" x14ac:dyDescent="0.25">
      <c r="A37" s="412" t="s">
        <v>781</v>
      </c>
      <c r="B37" s="475"/>
      <c r="C37" s="419">
        <f t="shared" ref="C37:I37" si="3">SUM(C27:C36)</f>
        <v>79420</v>
      </c>
      <c r="D37" s="419">
        <f t="shared" si="3"/>
        <v>73799</v>
      </c>
      <c r="E37" s="419">
        <f t="shared" si="3"/>
        <v>73799</v>
      </c>
      <c r="F37" s="420">
        <f t="shared" si="3"/>
        <v>18569</v>
      </c>
      <c r="G37" s="476">
        <f t="shared" si="3"/>
        <v>0</v>
      </c>
      <c r="H37" s="415">
        <f t="shared" si="3"/>
        <v>0</v>
      </c>
      <c r="I37" s="476">
        <f t="shared" si="3"/>
        <v>0</v>
      </c>
      <c r="J37" s="419">
        <f t="shared" si="0"/>
        <v>18569</v>
      </c>
      <c r="K37" s="477">
        <f t="shared" si="2"/>
        <v>25.161587555386927</v>
      </c>
      <c r="L37" s="374"/>
      <c r="M37" s="478">
        <f>SUM(M27:M36)</f>
        <v>0</v>
      </c>
      <c r="N37" s="479">
        <f>SUM(N27:N36)</f>
        <v>0</v>
      </c>
      <c r="O37" s="478">
        <f>SUM(O27:O36)</f>
        <v>0</v>
      </c>
    </row>
    <row r="38" spans="1:15" x14ac:dyDescent="0.2">
      <c r="A38" s="388" t="s">
        <v>782</v>
      </c>
      <c r="B38" s="435">
        <v>601</v>
      </c>
      <c r="C38" s="480">
        <v>0</v>
      </c>
      <c r="D38" s="462">
        <v>0</v>
      </c>
      <c r="E38" s="462">
        <v>0</v>
      </c>
      <c r="F38" s="481">
        <v>0</v>
      </c>
      <c r="G38" s="426"/>
      <c r="H38" s="425"/>
      <c r="I38" s="393"/>
      <c r="J38" s="441">
        <f t="shared" si="0"/>
        <v>0</v>
      </c>
      <c r="K38" s="442" t="str">
        <f t="shared" si="2"/>
        <v>x</v>
      </c>
      <c r="L38" s="374"/>
      <c r="M38" s="427"/>
      <c r="N38" s="465"/>
      <c r="O38" s="466"/>
    </row>
    <row r="39" spans="1:15" x14ac:dyDescent="0.2">
      <c r="A39" s="398" t="s">
        <v>783</v>
      </c>
      <c r="B39" s="445">
        <v>602</v>
      </c>
      <c r="C39" s="390">
        <v>4407</v>
      </c>
      <c r="D39" s="467">
        <v>4950</v>
      </c>
      <c r="E39" s="467">
        <v>4950</v>
      </c>
      <c r="F39" s="468">
        <v>1407</v>
      </c>
      <c r="G39" s="393"/>
      <c r="H39" s="394"/>
      <c r="I39" s="393"/>
      <c r="J39" s="395">
        <f t="shared" si="0"/>
        <v>1407</v>
      </c>
      <c r="K39" s="448">
        <f t="shared" si="2"/>
        <v>28.424242424242426</v>
      </c>
      <c r="L39" s="374"/>
      <c r="M39" s="401"/>
      <c r="N39" s="449"/>
      <c r="O39" s="450"/>
    </row>
    <row r="40" spans="1:15" x14ac:dyDescent="0.2">
      <c r="A40" s="398" t="s">
        <v>784</v>
      </c>
      <c r="B40" s="445">
        <v>604</v>
      </c>
      <c r="C40" s="390">
        <v>0</v>
      </c>
      <c r="D40" s="467">
        <v>0</v>
      </c>
      <c r="E40" s="467">
        <v>0</v>
      </c>
      <c r="F40" s="468">
        <v>0</v>
      </c>
      <c r="G40" s="393"/>
      <c r="H40" s="394"/>
      <c r="I40" s="393"/>
      <c r="J40" s="395">
        <f t="shared" si="0"/>
        <v>0</v>
      </c>
      <c r="K40" s="448" t="str">
        <f t="shared" si="2"/>
        <v>x</v>
      </c>
      <c r="L40" s="374"/>
      <c r="M40" s="401"/>
      <c r="N40" s="449"/>
      <c r="O40" s="450"/>
    </row>
    <row r="41" spans="1:15" x14ac:dyDescent="0.2">
      <c r="A41" s="398" t="s">
        <v>785</v>
      </c>
      <c r="B41" s="445" t="s">
        <v>786</v>
      </c>
      <c r="C41" s="390">
        <v>73867</v>
      </c>
      <c r="D41" s="467">
        <v>68849</v>
      </c>
      <c r="E41" s="467">
        <v>68849</v>
      </c>
      <c r="F41" s="468">
        <v>17118</v>
      </c>
      <c r="G41" s="393"/>
      <c r="H41" s="394"/>
      <c r="I41" s="393"/>
      <c r="J41" s="395">
        <f t="shared" si="0"/>
        <v>17118</v>
      </c>
      <c r="K41" s="448">
        <f t="shared" si="2"/>
        <v>24.863106217955234</v>
      </c>
      <c r="L41" s="374"/>
      <c r="M41" s="401"/>
      <c r="N41" s="449"/>
      <c r="O41" s="450"/>
    </row>
    <row r="42" spans="1:15" ht="13.5" thickBot="1" x14ac:dyDescent="0.25">
      <c r="A42" s="364" t="s">
        <v>787</v>
      </c>
      <c r="B42" s="469" t="s">
        <v>788</v>
      </c>
      <c r="C42" s="403">
        <v>1150</v>
      </c>
      <c r="D42" s="471">
        <v>0</v>
      </c>
      <c r="E42" s="471">
        <v>0</v>
      </c>
      <c r="F42" s="472">
        <v>90</v>
      </c>
      <c r="G42" s="369"/>
      <c r="H42" s="406"/>
      <c r="I42" s="393"/>
      <c r="J42" s="458">
        <f t="shared" si="0"/>
        <v>90</v>
      </c>
      <c r="K42" s="459" t="str">
        <f t="shared" si="2"/>
        <v>x</v>
      </c>
      <c r="L42" s="374"/>
      <c r="M42" s="386"/>
      <c r="N42" s="473"/>
      <c r="O42" s="474"/>
    </row>
    <row r="43" spans="1:15" ht="13.5" thickBot="1" x14ac:dyDescent="0.25">
      <c r="A43" s="412" t="s">
        <v>789</v>
      </c>
      <c r="B43" s="475" t="s">
        <v>747</v>
      </c>
      <c r="C43" s="419">
        <f t="shared" ref="C43:I43" si="4">SUM(C38:C42)</f>
        <v>79424</v>
      </c>
      <c r="D43" s="419">
        <f t="shared" si="4"/>
        <v>73799</v>
      </c>
      <c r="E43" s="419">
        <f t="shared" si="4"/>
        <v>73799</v>
      </c>
      <c r="F43" s="420">
        <f t="shared" si="4"/>
        <v>18615</v>
      </c>
      <c r="G43" s="476">
        <f t="shared" si="4"/>
        <v>0</v>
      </c>
      <c r="H43" s="415">
        <f t="shared" si="4"/>
        <v>0</v>
      </c>
      <c r="I43" s="482">
        <f t="shared" si="4"/>
        <v>0</v>
      </c>
      <c r="J43" s="419">
        <f t="shared" si="0"/>
        <v>18615</v>
      </c>
      <c r="K43" s="464">
        <f t="shared" si="2"/>
        <v>25.223919023293</v>
      </c>
      <c r="L43" s="374"/>
      <c r="M43" s="478">
        <f>SUM(M38:M42)</f>
        <v>0</v>
      </c>
      <c r="N43" s="479">
        <f>SUM(N38:N42)</f>
        <v>0</v>
      </c>
      <c r="O43" s="478">
        <f>SUM(O38:O42)</f>
        <v>0</v>
      </c>
    </row>
    <row r="44" spans="1:15" ht="13.5" thickBot="1" x14ac:dyDescent="0.25">
      <c r="A44" s="364"/>
      <c r="B44" s="483"/>
      <c r="C44" s="403"/>
      <c r="D44" s="484"/>
      <c r="E44" s="484"/>
      <c r="F44" s="485"/>
      <c r="G44" s="424"/>
      <c r="H44" s="486"/>
      <c r="I44" s="424"/>
      <c r="J44" s="487"/>
      <c r="K44" s="488"/>
      <c r="L44" s="374"/>
      <c r="M44" s="489"/>
      <c r="N44" s="490"/>
      <c r="O44" s="490"/>
    </row>
    <row r="45" spans="1:15" ht="13.5" thickBot="1" x14ac:dyDescent="0.25">
      <c r="A45" s="491" t="s">
        <v>790</v>
      </c>
      <c r="B45" s="475" t="s">
        <v>747</v>
      </c>
      <c r="C45" s="420">
        <f t="shared" ref="C45:I45" si="5">C43-C41</f>
        <v>5557</v>
      </c>
      <c r="D45" s="419">
        <f t="shared" si="5"/>
        <v>4950</v>
      </c>
      <c r="E45" s="419">
        <f t="shared" si="5"/>
        <v>4950</v>
      </c>
      <c r="F45" s="420">
        <f t="shared" si="5"/>
        <v>1497</v>
      </c>
      <c r="G45" s="492">
        <f t="shared" si="5"/>
        <v>0</v>
      </c>
      <c r="H45" s="420">
        <f t="shared" si="5"/>
        <v>0</v>
      </c>
      <c r="I45" s="492">
        <f t="shared" si="5"/>
        <v>0</v>
      </c>
      <c r="J45" s="441">
        <f t="shared" si="0"/>
        <v>1497</v>
      </c>
      <c r="K45" s="442">
        <f t="shared" si="2"/>
        <v>30.242424242424242</v>
      </c>
      <c r="L45" s="374"/>
      <c r="M45" s="493">
        <f>M43-M41</f>
        <v>0</v>
      </c>
      <c r="N45" s="494">
        <f>N43-N41</f>
        <v>0</v>
      </c>
      <c r="O45" s="493">
        <f>O43-O41</f>
        <v>0</v>
      </c>
    </row>
    <row r="46" spans="1:15" ht="13.5" thickBot="1" x14ac:dyDescent="0.25">
      <c r="A46" s="412" t="s">
        <v>791</v>
      </c>
      <c r="B46" s="475" t="s">
        <v>747</v>
      </c>
      <c r="C46" s="420">
        <f t="shared" ref="C46:I46" si="6">C43-C37</f>
        <v>4</v>
      </c>
      <c r="D46" s="419">
        <f t="shared" si="6"/>
        <v>0</v>
      </c>
      <c r="E46" s="419">
        <f t="shared" si="6"/>
        <v>0</v>
      </c>
      <c r="F46" s="420">
        <f t="shared" si="6"/>
        <v>46</v>
      </c>
      <c r="G46" s="492">
        <f t="shared" si="6"/>
        <v>0</v>
      </c>
      <c r="H46" s="420">
        <f t="shared" si="6"/>
        <v>0</v>
      </c>
      <c r="I46" s="492">
        <f t="shared" si="6"/>
        <v>0</v>
      </c>
      <c r="J46" s="441">
        <f t="shared" si="0"/>
        <v>46</v>
      </c>
      <c r="K46" s="442" t="str">
        <f t="shared" si="2"/>
        <v>x</v>
      </c>
      <c r="L46" s="374"/>
      <c r="M46" s="493">
        <f>M43-M37</f>
        <v>0</v>
      </c>
      <c r="N46" s="494">
        <f>N43-N37</f>
        <v>0</v>
      </c>
      <c r="O46" s="493">
        <f>O43-O37</f>
        <v>0</v>
      </c>
    </row>
    <row r="47" spans="1:15" ht="13.5" thickBot="1" x14ac:dyDescent="0.25">
      <c r="A47" s="495" t="s">
        <v>792</v>
      </c>
      <c r="B47" s="496" t="s">
        <v>747</v>
      </c>
      <c r="C47" s="420">
        <f t="shared" ref="C47:I47" si="7">C46-C41</f>
        <v>-73863</v>
      </c>
      <c r="D47" s="419">
        <f t="shared" si="7"/>
        <v>-68849</v>
      </c>
      <c r="E47" s="419">
        <f t="shared" si="7"/>
        <v>-68849</v>
      </c>
      <c r="F47" s="420">
        <f t="shared" si="7"/>
        <v>-17072</v>
      </c>
      <c r="G47" s="492">
        <f t="shared" si="7"/>
        <v>0</v>
      </c>
      <c r="H47" s="420">
        <f t="shared" si="7"/>
        <v>0</v>
      </c>
      <c r="I47" s="492">
        <f t="shared" si="7"/>
        <v>0</v>
      </c>
      <c r="J47" s="419">
        <f t="shared" si="0"/>
        <v>-17072</v>
      </c>
      <c r="K47" s="442">
        <f t="shared" si="2"/>
        <v>24.796293337593863</v>
      </c>
      <c r="L47" s="374"/>
      <c r="M47" s="493">
        <f>M46-M41</f>
        <v>0</v>
      </c>
      <c r="N47" s="494">
        <f>N46-N41</f>
        <v>0</v>
      </c>
      <c r="O47" s="493">
        <f>O46-O41</f>
        <v>0</v>
      </c>
    </row>
    <row r="50" spans="1:10" ht="14.25" x14ac:dyDescent="0.2">
      <c r="A50" s="497" t="s">
        <v>793</v>
      </c>
    </row>
    <row r="51" spans="1:10" ht="14.25" x14ac:dyDescent="0.2">
      <c r="A51" s="498" t="s">
        <v>794</v>
      </c>
    </row>
    <row r="52" spans="1:10" ht="14.25" x14ac:dyDescent="0.2">
      <c r="A52" s="499" t="s">
        <v>795</v>
      </c>
    </row>
    <row r="53" spans="1:10" s="501" customFormat="1" ht="14.25" x14ac:dyDescent="0.2">
      <c r="A53" s="499" t="s">
        <v>796</v>
      </c>
      <c r="B53" s="500"/>
      <c r="E53" s="502"/>
      <c r="F53" s="502"/>
      <c r="G53" s="502"/>
      <c r="H53" s="502"/>
      <c r="I53" s="502"/>
      <c r="J53" s="502"/>
    </row>
    <row r="56" spans="1:10" x14ac:dyDescent="0.2">
      <c r="A56" s="336" t="s">
        <v>851</v>
      </c>
    </row>
    <row r="58" spans="1:10" x14ac:dyDescent="0.2">
      <c r="A58" s="336" t="s">
        <v>852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T1" sqref="T1"/>
    </sheetView>
  </sheetViews>
  <sheetFormatPr defaultColWidth="8.7109375" defaultRowHeight="12.75" x14ac:dyDescent="0.2"/>
  <cols>
    <col min="1" max="1" width="37.7109375" style="336" customWidth="1"/>
    <col min="2" max="2" width="7.28515625" style="337" customWidth="1"/>
    <col min="3" max="4" width="11.5703125" style="335" customWidth="1"/>
    <col min="5" max="5" width="11.5703125" style="338" customWidth="1"/>
    <col min="6" max="6" width="11.42578125" style="338" customWidth="1"/>
    <col min="7" max="7" width="9.85546875" style="338" customWidth="1"/>
    <col min="8" max="8" width="9.140625" style="338" customWidth="1"/>
    <col min="9" max="9" width="9.28515625" style="338" customWidth="1"/>
    <col min="10" max="10" width="9.140625" style="338" customWidth="1"/>
    <col min="11" max="11" width="12" style="335" customWidth="1"/>
    <col min="12" max="12" width="8.7109375" style="335"/>
    <col min="13" max="13" width="11.85546875" style="335" customWidth="1"/>
    <col min="14" max="14" width="12.5703125" style="335" customWidth="1"/>
    <col min="15" max="15" width="11.85546875" style="335" customWidth="1"/>
    <col min="16" max="16" width="12" style="335" customWidth="1"/>
    <col min="17" max="16384" width="8.7109375" style="335"/>
  </cols>
  <sheetData>
    <row r="1" spans="1:16" ht="23.25" x14ac:dyDescent="0.35">
      <c r="A1" s="615"/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334"/>
    </row>
    <row r="2" spans="1:16" x14ac:dyDescent="0.2">
      <c r="O2" s="339"/>
    </row>
    <row r="3" spans="1:16" ht="18.75" x14ac:dyDescent="0.3">
      <c r="A3" s="340" t="s">
        <v>723</v>
      </c>
      <c r="F3" s="341"/>
      <c r="G3" s="341"/>
    </row>
    <row r="4" spans="1:16" ht="18" x14ac:dyDescent="0.25">
      <c r="A4" s="342"/>
      <c r="F4" s="341"/>
      <c r="G4" s="341"/>
    </row>
    <row r="5" spans="1:16" x14ac:dyDescent="0.2">
      <c r="A5" s="343"/>
      <c r="F5" s="341"/>
      <c r="G5" s="341"/>
    </row>
    <row r="6" spans="1:16" ht="13.5" thickBot="1" x14ac:dyDescent="0.25">
      <c r="F6" s="341"/>
      <c r="G6" s="341"/>
    </row>
    <row r="7" spans="1:16" ht="18.75" thickBot="1" x14ac:dyDescent="0.3">
      <c r="A7" s="344" t="s">
        <v>724</v>
      </c>
      <c r="B7" s="345"/>
      <c r="C7" s="617" t="s">
        <v>853</v>
      </c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9"/>
    </row>
    <row r="8" spans="1:16" ht="13.5" thickBot="1" x14ac:dyDescent="0.25">
      <c r="A8" s="343" t="s">
        <v>726</v>
      </c>
      <c r="F8" s="341"/>
      <c r="G8" s="341"/>
    </row>
    <row r="9" spans="1:16" ht="13.5" thickBot="1" x14ac:dyDescent="0.25">
      <c r="A9" s="346"/>
      <c r="B9" s="347"/>
      <c r="C9" s="348" t="s">
        <v>0</v>
      </c>
      <c r="D9" s="349" t="s">
        <v>727</v>
      </c>
      <c r="E9" s="350" t="s">
        <v>728</v>
      </c>
      <c r="F9" s="620" t="s">
        <v>729</v>
      </c>
      <c r="G9" s="621"/>
      <c r="H9" s="621"/>
      <c r="I9" s="622"/>
      <c r="J9" s="351" t="s">
        <v>730</v>
      </c>
      <c r="K9" s="352" t="s">
        <v>731</v>
      </c>
      <c r="M9" s="347" t="s">
        <v>732</v>
      </c>
      <c r="N9" s="347" t="s">
        <v>733</v>
      </c>
      <c r="O9" s="347" t="s">
        <v>732</v>
      </c>
    </row>
    <row r="10" spans="1:16" ht="13.5" thickBot="1" x14ac:dyDescent="0.25">
      <c r="A10" s="353" t="s">
        <v>734</v>
      </c>
      <c r="B10" s="354" t="s">
        <v>735</v>
      </c>
      <c r="C10" s="355" t="s">
        <v>736</v>
      </c>
      <c r="D10" s="356">
        <v>2024</v>
      </c>
      <c r="E10" s="357">
        <v>2024</v>
      </c>
      <c r="F10" s="358" t="s">
        <v>737</v>
      </c>
      <c r="G10" s="359" t="s">
        <v>738</v>
      </c>
      <c r="H10" s="359" t="s">
        <v>739</v>
      </c>
      <c r="I10" s="360" t="s">
        <v>740</v>
      </c>
      <c r="J10" s="361" t="s">
        <v>741</v>
      </c>
      <c r="K10" s="362" t="s">
        <v>742</v>
      </c>
      <c r="M10" s="363" t="s">
        <v>743</v>
      </c>
      <c r="N10" s="354" t="s">
        <v>744</v>
      </c>
      <c r="O10" s="354" t="s">
        <v>745</v>
      </c>
    </row>
    <row r="11" spans="1:16" x14ac:dyDescent="0.2">
      <c r="A11" s="364" t="s">
        <v>746</v>
      </c>
      <c r="B11" s="365"/>
      <c r="C11" s="630">
        <v>28</v>
      </c>
      <c r="D11" s="367">
        <v>27</v>
      </c>
      <c r="E11" s="367">
        <v>28</v>
      </c>
      <c r="F11" s="368">
        <v>28</v>
      </c>
      <c r="G11" s="369"/>
      <c r="H11" s="370"/>
      <c r="I11" s="371"/>
      <c r="J11" s="372" t="s">
        <v>747</v>
      </c>
      <c r="K11" s="373" t="s">
        <v>747</v>
      </c>
      <c r="L11" s="374"/>
      <c r="M11" s="375"/>
      <c r="N11" s="376"/>
      <c r="O11" s="376"/>
    </row>
    <row r="12" spans="1:16" ht="13.5" thickBot="1" x14ac:dyDescent="0.25">
      <c r="A12" s="377" t="s">
        <v>748</v>
      </c>
      <c r="B12" s="378"/>
      <c r="C12" s="631">
        <v>22.964400000000001</v>
      </c>
      <c r="D12" s="380">
        <v>21.65</v>
      </c>
      <c r="E12" s="380">
        <v>23.2</v>
      </c>
      <c r="F12" s="381">
        <v>23.198499999999999</v>
      </c>
      <c r="G12" s="382"/>
      <c r="H12" s="383"/>
      <c r="I12" s="382"/>
      <c r="J12" s="384"/>
      <c r="K12" s="385" t="s">
        <v>747</v>
      </c>
      <c r="L12" s="374"/>
      <c r="M12" s="386"/>
      <c r="N12" s="387"/>
      <c r="O12" s="387"/>
    </row>
    <row r="13" spans="1:16" x14ac:dyDescent="0.2">
      <c r="A13" s="388" t="s">
        <v>749</v>
      </c>
      <c r="B13" s="389" t="s">
        <v>750</v>
      </c>
      <c r="C13" s="632">
        <v>7080</v>
      </c>
      <c r="D13" s="391" t="s">
        <v>747</v>
      </c>
      <c r="E13" s="391" t="s">
        <v>747</v>
      </c>
      <c r="F13" s="392">
        <v>7085</v>
      </c>
      <c r="G13" s="393"/>
      <c r="H13" s="394"/>
      <c r="I13" s="393"/>
      <c r="J13" s="395" t="s">
        <v>747</v>
      </c>
      <c r="K13" s="396" t="s">
        <v>747</v>
      </c>
      <c r="L13" s="374"/>
      <c r="M13" s="375"/>
      <c r="N13" s="397"/>
      <c r="O13" s="397"/>
    </row>
    <row r="14" spans="1:16" x14ac:dyDescent="0.2">
      <c r="A14" s="398" t="s">
        <v>751</v>
      </c>
      <c r="B14" s="389" t="s">
        <v>752</v>
      </c>
      <c r="C14" s="632">
        <v>6711</v>
      </c>
      <c r="D14" s="399" t="s">
        <v>747</v>
      </c>
      <c r="E14" s="399" t="s">
        <v>747</v>
      </c>
      <c r="F14" s="400">
        <v>6738</v>
      </c>
      <c r="G14" s="393"/>
      <c r="H14" s="394"/>
      <c r="I14" s="393"/>
      <c r="J14" s="395" t="s">
        <v>747</v>
      </c>
      <c r="K14" s="396" t="s">
        <v>747</v>
      </c>
      <c r="L14" s="374"/>
      <c r="M14" s="401"/>
      <c r="N14" s="397"/>
      <c r="O14" s="397"/>
    </row>
    <row r="15" spans="1:16" x14ac:dyDescent="0.2">
      <c r="A15" s="398" t="s">
        <v>753</v>
      </c>
      <c r="B15" s="389" t="s">
        <v>754</v>
      </c>
      <c r="C15" s="632">
        <v>39</v>
      </c>
      <c r="D15" s="399" t="s">
        <v>747</v>
      </c>
      <c r="E15" s="399" t="s">
        <v>747</v>
      </c>
      <c r="F15" s="400">
        <v>70</v>
      </c>
      <c r="G15" s="393"/>
      <c r="H15" s="394"/>
      <c r="I15" s="393"/>
      <c r="J15" s="395" t="s">
        <v>747</v>
      </c>
      <c r="K15" s="396" t="s">
        <v>747</v>
      </c>
      <c r="L15" s="374"/>
      <c r="M15" s="401"/>
      <c r="N15" s="397"/>
      <c r="O15" s="397"/>
    </row>
    <row r="16" spans="1:16" x14ac:dyDescent="0.2">
      <c r="A16" s="398" t="s">
        <v>755</v>
      </c>
      <c r="B16" s="389" t="s">
        <v>747</v>
      </c>
      <c r="C16" s="632">
        <v>471</v>
      </c>
      <c r="D16" s="399" t="s">
        <v>747</v>
      </c>
      <c r="E16" s="399" t="s">
        <v>747</v>
      </c>
      <c r="F16" s="400">
        <v>4747</v>
      </c>
      <c r="G16" s="393"/>
      <c r="H16" s="394"/>
      <c r="I16" s="393"/>
      <c r="J16" s="395" t="s">
        <v>747</v>
      </c>
      <c r="K16" s="396" t="s">
        <v>747</v>
      </c>
      <c r="L16" s="374"/>
      <c r="M16" s="401"/>
      <c r="N16" s="397"/>
      <c r="O16" s="397"/>
    </row>
    <row r="17" spans="1:15" ht="13.5" thickBot="1" x14ac:dyDescent="0.25">
      <c r="A17" s="364" t="s">
        <v>756</v>
      </c>
      <c r="B17" s="402" t="s">
        <v>757</v>
      </c>
      <c r="C17" s="633">
        <v>3411</v>
      </c>
      <c r="D17" s="404" t="s">
        <v>747</v>
      </c>
      <c r="E17" s="404" t="s">
        <v>747</v>
      </c>
      <c r="F17" s="405">
        <v>2127</v>
      </c>
      <c r="G17" s="369"/>
      <c r="H17" s="406"/>
      <c r="I17" s="407"/>
      <c r="J17" s="408" t="s">
        <v>747</v>
      </c>
      <c r="K17" s="409" t="s">
        <v>747</v>
      </c>
      <c r="L17" s="374"/>
      <c r="M17" s="410"/>
      <c r="N17" s="411"/>
      <c r="O17" s="411"/>
    </row>
    <row r="18" spans="1:15" ht="13.5" thickBot="1" x14ac:dyDescent="0.25">
      <c r="A18" s="412" t="s">
        <v>758</v>
      </c>
      <c r="B18" s="413"/>
      <c r="C18" s="414">
        <f>C13-C14+C15+C16+C17</f>
        <v>4290</v>
      </c>
      <c r="D18" s="414" t="s">
        <v>747</v>
      </c>
      <c r="E18" s="414" t="s">
        <v>747</v>
      </c>
      <c r="F18" s="415">
        <f>F13-F14+F15+F16+F17</f>
        <v>7291</v>
      </c>
      <c r="G18" s="416"/>
      <c r="H18" s="417"/>
      <c r="I18" s="418"/>
      <c r="J18" s="419" t="s">
        <v>747</v>
      </c>
      <c r="K18" s="420" t="s">
        <v>747</v>
      </c>
      <c r="L18" s="374"/>
      <c r="M18" s="421"/>
      <c r="N18" s="422"/>
      <c r="O18" s="422"/>
    </row>
    <row r="19" spans="1:15" x14ac:dyDescent="0.2">
      <c r="A19" s="364" t="s">
        <v>759</v>
      </c>
      <c r="B19" s="423" t="s">
        <v>760</v>
      </c>
      <c r="C19" s="633">
        <v>248</v>
      </c>
      <c r="D19" s="391" t="s">
        <v>747</v>
      </c>
      <c r="E19" s="391" t="s">
        <v>747</v>
      </c>
      <c r="F19" s="405">
        <v>226</v>
      </c>
      <c r="G19" s="369"/>
      <c r="H19" s="425"/>
      <c r="I19" s="426"/>
      <c r="J19" s="408" t="s">
        <v>747</v>
      </c>
      <c r="K19" s="409" t="s">
        <v>747</v>
      </c>
      <c r="L19" s="374"/>
      <c r="M19" s="427"/>
      <c r="N19" s="411"/>
      <c r="O19" s="411"/>
    </row>
    <row r="20" spans="1:15" x14ac:dyDescent="0.2">
      <c r="A20" s="398" t="s">
        <v>761</v>
      </c>
      <c r="B20" s="389" t="s">
        <v>762</v>
      </c>
      <c r="C20" s="632">
        <v>1719</v>
      </c>
      <c r="D20" s="399" t="s">
        <v>747</v>
      </c>
      <c r="E20" s="399" t="s">
        <v>747</v>
      </c>
      <c r="F20" s="400">
        <v>896</v>
      </c>
      <c r="G20" s="393"/>
      <c r="H20" s="394"/>
      <c r="I20" s="393"/>
      <c r="J20" s="395" t="s">
        <v>747</v>
      </c>
      <c r="K20" s="396" t="s">
        <v>747</v>
      </c>
      <c r="L20" s="374"/>
      <c r="M20" s="401"/>
      <c r="N20" s="397"/>
      <c r="O20" s="397"/>
    </row>
    <row r="21" spans="1:15" x14ac:dyDescent="0.2">
      <c r="A21" s="398" t="s">
        <v>763</v>
      </c>
      <c r="B21" s="389" t="s">
        <v>747</v>
      </c>
      <c r="C21" s="632">
        <v>9</v>
      </c>
      <c r="D21" s="399" t="s">
        <v>747</v>
      </c>
      <c r="E21" s="399" t="s">
        <v>747</v>
      </c>
      <c r="F21" s="400">
        <v>843</v>
      </c>
      <c r="G21" s="393"/>
      <c r="H21" s="394"/>
      <c r="I21" s="393"/>
      <c r="J21" s="395" t="s">
        <v>747</v>
      </c>
      <c r="K21" s="396" t="s">
        <v>747</v>
      </c>
      <c r="L21" s="374"/>
      <c r="M21" s="401"/>
      <c r="N21" s="397"/>
      <c r="O21" s="397"/>
    </row>
    <row r="22" spans="1:15" x14ac:dyDescent="0.2">
      <c r="A22" s="398" t="s">
        <v>764</v>
      </c>
      <c r="B22" s="389" t="s">
        <v>747</v>
      </c>
      <c r="C22" s="632">
        <v>2314</v>
      </c>
      <c r="D22" s="399" t="s">
        <v>747</v>
      </c>
      <c r="E22" s="399" t="s">
        <v>747</v>
      </c>
      <c r="F22" s="400">
        <v>5460</v>
      </c>
      <c r="G22" s="393"/>
      <c r="H22" s="394"/>
      <c r="I22" s="393"/>
      <c r="J22" s="395" t="s">
        <v>747</v>
      </c>
      <c r="K22" s="396" t="s">
        <v>747</v>
      </c>
      <c r="L22" s="374"/>
      <c r="M22" s="401"/>
      <c r="N22" s="397"/>
      <c r="O22" s="397"/>
    </row>
    <row r="23" spans="1:15" ht="13.5" thickBot="1" x14ac:dyDescent="0.25">
      <c r="A23" s="377" t="s">
        <v>765</v>
      </c>
      <c r="B23" s="429" t="s">
        <v>747</v>
      </c>
      <c r="C23" s="635">
        <v>0</v>
      </c>
      <c r="D23" s="404" t="s">
        <v>747</v>
      </c>
      <c r="E23" s="404" t="s">
        <v>747</v>
      </c>
      <c r="F23" s="430">
        <v>0</v>
      </c>
      <c r="G23" s="407"/>
      <c r="H23" s="406"/>
      <c r="I23" s="407"/>
      <c r="J23" s="431" t="s">
        <v>747</v>
      </c>
      <c r="K23" s="432" t="s">
        <v>747</v>
      </c>
      <c r="L23" s="374"/>
      <c r="M23" s="386"/>
      <c r="N23" s="433"/>
      <c r="O23" s="433"/>
    </row>
    <row r="24" spans="1:15" x14ac:dyDescent="0.2">
      <c r="A24" s="434" t="s">
        <v>766</v>
      </c>
      <c r="B24" s="435" t="s">
        <v>747</v>
      </c>
      <c r="C24" s="657">
        <v>17023</v>
      </c>
      <c r="D24" s="437">
        <v>16750</v>
      </c>
      <c r="E24" s="437">
        <v>16750</v>
      </c>
      <c r="F24" s="438">
        <v>3775</v>
      </c>
      <c r="G24" s="439"/>
      <c r="H24" s="440"/>
      <c r="I24" s="439"/>
      <c r="J24" s="441">
        <f t="shared" ref="J24:J47" si="0">SUM(F24:I24)</f>
        <v>3775</v>
      </c>
      <c r="K24" s="442">
        <f>IF(E24=0,"x",(J24/E24*100))</f>
        <v>22.53731343283582</v>
      </c>
      <c r="L24" s="374"/>
      <c r="M24" s="375"/>
      <c r="N24" s="443"/>
      <c r="O24" s="444"/>
    </row>
    <row r="25" spans="1:15" x14ac:dyDescent="0.2">
      <c r="A25" s="398" t="s">
        <v>767</v>
      </c>
      <c r="B25" s="445" t="s">
        <v>747</v>
      </c>
      <c r="C25" s="640">
        <v>0</v>
      </c>
      <c r="D25" s="446">
        <v>0</v>
      </c>
      <c r="E25" s="446">
        <v>0</v>
      </c>
      <c r="F25" s="447">
        <v>0</v>
      </c>
      <c r="G25" s="393"/>
      <c r="H25" s="394"/>
      <c r="I25" s="393"/>
      <c r="J25" s="395">
        <f t="shared" si="0"/>
        <v>0</v>
      </c>
      <c r="K25" s="448" t="str">
        <f>IF(E25=0,"x",(J25/E25)*100)</f>
        <v>x</v>
      </c>
      <c r="L25" s="374"/>
      <c r="M25" s="401"/>
      <c r="N25" s="449"/>
      <c r="O25" s="450"/>
    </row>
    <row r="26" spans="1:15" ht="13.5" thickBot="1" x14ac:dyDescent="0.25">
      <c r="A26" s="377" t="s">
        <v>768</v>
      </c>
      <c r="B26" s="451">
        <v>672</v>
      </c>
      <c r="C26" s="658">
        <v>1915</v>
      </c>
      <c r="D26" s="453">
        <v>1850</v>
      </c>
      <c r="E26" s="453">
        <v>1850</v>
      </c>
      <c r="F26" s="454">
        <v>463</v>
      </c>
      <c r="G26" s="455"/>
      <c r="H26" s="456"/>
      <c r="I26" s="457"/>
      <c r="J26" s="458">
        <f t="shared" si="0"/>
        <v>463</v>
      </c>
      <c r="K26" s="459">
        <f t="shared" ref="K26" si="1">IF(E26=0,"x",(J26/E26*100))</f>
        <v>25.027027027027028</v>
      </c>
      <c r="L26" s="374"/>
      <c r="M26" s="410"/>
      <c r="N26" s="460"/>
      <c r="O26" s="461"/>
    </row>
    <row r="27" spans="1:15" x14ac:dyDescent="0.2">
      <c r="A27" s="388" t="s">
        <v>769</v>
      </c>
      <c r="B27" s="435">
        <v>501</v>
      </c>
      <c r="C27" s="639">
        <v>1653</v>
      </c>
      <c r="D27" s="462">
        <v>1439</v>
      </c>
      <c r="E27" s="462">
        <v>1439</v>
      </c>
      <c r="F27" s="463">
        <v>373</v>
      </c>
      <c r="G27" s="426"/>
      <c r="H27" s="425"/>
      <c r="I27" s="426"/>
      <c r="J27" s="441">
        <f t="shared" si="0"/>
        <v>373</v>
      </c>
      <c r="K27" s="464">
        <f t="shared" ref="K27:K47" si="2">IF(E27=0,"x",(J27/E27)*100)</f>
        <v>25.920778318276582</v>
      </c>
      <c r="L27" s="374"/>
      <c r="M27" s="427"/>
      <c r="N27" s="465"/>
      <c r="O27" s="466"/>
    </row>
    <row r="28" spans="1:15" x14ac:dyDescent="0.2">
      <c r="A28" s="398" t="s">
        <v>770</v>
      </c>
      <c r="B28" s="445">
        <v>502</v>
      </c>
      <c r="C28" s="640">
        <v>472</v>
      </c>
      <c r="D28" s="467">
        <v>642</v>
      </c>
      <c r="E28" s="467">
        <v>642</v>
      </c>
      <c r="F28" s="468">
        <v>155</v>
      </c>
      <c r="G28" s="393"/>
      <c r="H28" s="394"/>
      <c r="I28" s="393"/>
      <c r="J28" s="395">
        <f t="shared" si="0"/>
        <v>155</v>
      </c>
      <c r="K28" s="448">
        <f t="shared" si="2"/>
        <v>24.143302180685357</v>
      </c>
      <c r="L28" s="374"/>
      <c r="M28" s="401"/>
      <c r="N28" s="449"/>
      <c r="O28" s="450"/>
    </row>
    <row r="29" spans="1:15" x14ac:dyDescent="0.2">
      <c r="A29" s="398" t="s">
        <v>771</v>
      </c>
      <c r="B29" s="445">
        <v>504</v>
      </c>
      <c r="C29" s="640">
        <v>0</v>
      </c>
      <c r="D29" s="467"/>
      <c r="E29" s="467"/>
      <c r="F29" s="468">
        <v>0</v>
      </c>
      <c r="G29" s="393"/>
      <c r="H29" s="394"/>
      <c r="I29" s="393"/>
      <c r="J29" s="395">
        <f t="shared" si="0"/>
        <v>0</v>
      </c>
      <c r="K29" s="448" t="str">
        <f t="shared" si="2"/>
        <v>x</v>
      </c>
      <c r="L29" s="374"/>
      <c r="M29" s="401"/>
      <c r="N29" s="449"/>
      <c r="O29" s="450"/>
    </row>
    <row r="30" spans="1:15" x14ac:dyDescent="0.2">
      <c r="A30" s="398" t="s">
        <v>772</v>
      </c>
      <c r="B30" s="445">
        <v>511</v>
      </c>
      <c r="C30" s="640">
        <v>186</v>
      </c>
      <c r="D30" s="467">
        <v>565</v>
      </c>
      <c r="E30" s="467">
        <v>565</v>
      </c>
      <c r="F30" s="468">
        <v>70</v>
      </c>
      <c r="G30" s="393"/>
      <c r="H30" s="394"/>
      <c r="I30" s="393"/>
      <c r="J30" s="395">
        <f t="shared" si="0"/>
        <v>70</v>
      </c>
      <c r="K30" s="448">
        <f t="shared" si="2"/>
        <v>12.389380530973451</v>
      </c>
      <c r="L30" s="374"/>
      <c r="M30" s="401"/>
      <c r="N30" s="449"/>
      <c r="O30" s="450"/>
    </row>
    <row r="31" spans="1:15" x14ac:dyDescent="0.2">
      <c r="A31" s="398" t="s">
        <v>773</v>
      </c>
      <c r="B31" s="445">
        <v>518</v>
      </c>
      <c r="C31" s="640">
        <v>1101</v>
      </c>
      <c r="D31" s="467">
        <v>677</v>
      </c>
      <c r="E31" s="467">
        <v>677</v>
      </c>
      <c r="F31" s="468">
        <v>195</v>
      </c>
      <c r="G31" s="393"/>
      <c r="H31" s="394"/>
      <c r="I31" s="393"/>
      <c r="J31" s="395">
        <f t="shared" si="0"/>
        <v>195</v>
      </c>
      <c r="K31" s="448">
        <f t="shared" si="2"/>
        <v>28.80354505169867</v>
      </c>
      <c r="L31" s="374"/>
      <c r="M31" s="401"/>
      <c r="N31" s="449"/>
      <c r="O31" s="450"/>
    </row>
    <row r="32" spans="1:15" x14ac:dyDescent="0.2">
      <c r="A32" s="398" t="s">
        <v>774</v>
      </c>
      <c r="B32" s="445">
        <v>521</v>
      </c>
      <c r="C32" s="640">
        <v>11079</v>
      </c>
      <c r="D32" s="467">
        <v>10260</v>
      </c>
      <c r="E32" s="467">
        <v>10260</v>
      </c>
      <c r="F32" s="468">
        <v>2506</v>
      </c>
      <c r="G32" s="393"/>
      <c r="H32" s="394"/>
      <c r="I32" s="393"/>
      <c r="J32" s="395">
        <f t="shared" si="0"/>
        <v>2506</v>
      </c>
      <c r="K32" s="448">
        <f t="shared" si="2"/>
        <v>24.424951267056532</v>
      </c>
      <c r="L32" s="374"/>
      <c r="M32" s="401"/>
      <c r="N32" s="449"/>
      <c r="O32" s="450"/>
    </row>
    <row r="33" spans="1:15" x14ac:dyDescent="0.2">
      <c r="A33" s="398" t="s">
        <v>775</v>
      </c>
      <c r="B33" s="445" t="s">
        <v>776</v>
      </c>
      <c r="C33" s="640">
        <v>4136</v>
      </c>
      <c r="D33" s="467">
        <v>3910</v>
      </c>
      <c r="E33" s="467">
        <v>3910</v>
      </c>
      <c r="F33" s="468">
        <v>906</v>
      </c>
      <c r="G33" s="393"/>
      <c r="H33" s="394"/>
      <c r="I33" s="393"/>
      <c r="J33" s="395">
        <f t="shared" si="0"/>
        <v>906</v>
      </c>
      <c r="K33" s="448">
        <f t="shared" si="2"/>
        <v>23.171355498721226</v>
      </c>
      <c r="L33" s="374"/>
      <c r="M33" s="401"/>
      <c r="N33" s="449"/>
      <c r="O33" s="450"/>
    </row>
    <row r="34" spans="1:15" x14ac:dyDescent="0.2">
      <c r="A34" s="398" t="s">
        <v>777</v>
      </c>
      <c r="B34" s="445">
        <v>557</v>
      </c>
      <c r="C34" s="640">
        <v>0</v>
      </c>
      <c r="D34" s="467"/>
      <c r="E34" s="467"/>
      <c r="F34" s="468">
        <v>0</v>
      </c>
      <c r="G34" s="393"/>
      <c r="H34" s="394"/>
      <c r="I34" s="393"/>
      <c r="J34" s="395">
        <f t="shared" si="0"/>
        <v>0</v>
      </c>
      <c r="K34" s="448" t="str">
        <f t="shared" si="2"/>
        <v>x</v>
      </c>
      <c r="L34" s="374"/>
      <c r="M34" s="401"/>
      <c r="N34" s="449"/>
      <c r="O34" s="450"/>
    </row>
    <row r="35" spans="1:15" x14ac:dyDescent="0.2">
      <c r="A35" s="398" t="s">
        <v>778</v>
      </c>
      <c r="B35" s="445">
        <v>551</v>
      </c>
      <c r="C35" s="640">
        <v>70</v>
      </c>
      <c r="D35" s="467">
        <v>70</v>
      </c>
      <c r="E35" s="467">
        <v>87</v>
      </c>
      <c r="F35" s="468">
        <v>22</v>
      </c>
      <c r="G35" s="393"/>
      <c r="H35" s="394"/>
      <c r="I35" s="393"/>
      <c r="J35" s="395">
        <f t="shared" si="0"/>
        <v>22</v>
      </c>
      <c r="K35" s="448">
        <f t="shared" si="2"/>
        <v>25.287356321839084</v>
      </c>
      <c r="L35" s="374"/>
      <c r="M35" s="401"/>
      <c r="N35" s="449"/>
      <c r="O35" s="450"/>
    </row>
    <row r="36" spans="1:15" ht="13.5" thickBot="1" x14ac:dyDescent="0.25">
      <c r="A36" s="364" t="s">
        <v>779</v>
      </c>
      <c r="B36" s="469" t="s">
        <v>780</v>
      </c>
      <c r="C36" s="641">
        <v>93</v>
      </c>
      <c r="D36" s="471">
        <v>464</v>
      </c>
      <c r="E36" s="471">
        <v>447</v>
      </c>
      <c r="F36" s="472">
        <v>24</v>
      </c>
      <c r="G36" s="369"/>
      <c r="H36" s="406"/>
      <c r="I36" s="393"/>
      <c r="J36" s="458">
        <f t="shared" si="0"/>
        <v>24</v>
      </c>
      <c r="K36" s="459">
        <f t="shared" si="2"/>
        <v>5.3691275167785237</v>
      </c>
      <c r="L36" s="374"/>
      <c r="M36" s="386"/>
      <c r="N36" s="473"/>
      <c r="O36" s="474"/>
    </row>
    <row r="37" spans="1:15" ht="13.5" thickBot="1" x14ac:dyDescent="0.25">
      <c r="A37" s="412" t="s">
        <v>781</v>
      </c>
      <c r="B37" s="475"/>
      <c r="C37" s="419">
        <f t="shared" ref="C37:I37" si="3">SUM(C27:C36)</f>
        <v>18790</v>
      </c>
      <c r="D37" s="419">
        <f t="shared" si="3"/>
        <v>18027</v>
      </c>
      <c r="E37" s="419">
        <f t="shared" ref="E37" si="4">SUM(E27:E36)</f>
        <v>18027</v>
      </c>
      <c r="F37" s="420">
        <f t="shared" si="3"/>
        <v>4251</v>
      </c>
      <c r="G37" s="476">
        <f t="shared" si="3"/>
        <v>0</v>
      </c>
      <c r="H37" s="415">
        <f t="shared" si="3"/>
        <v>0</v>
      </c>
      <c r="I37" s="476">
        <f t="shared" si="3"/>
        <v>0</v>
      </c>
      <c r="J37" s="419">
        <f t="shared" si="0"/>
        <v>4251</v>
      </c>
      <c r="K37" s="477">
        <f t="shared" si="2"/>
        <v>23.581294724579795</v>
      </c>
      <c r="L37" s="374"/>
      <c r="M37" s="478">
        <f>SUM(M27:M36)</f>
        <v>0</v>
      </c>
      <c r="N37" s="479">
        <f>SUM(N27:N36)</f>
        <v>0</v>
      </c>
      <c r="O37" s="478">
        <f>SUM(O27:O36)</f>
        <v>0</v>
      </c>
    </row>
    <row r="38" spans="1:15" x14ac:dyDescent="0.2">
      <c r="A38" s="388" t="s">
        <v>782</v>
      </c>
      <c r="B38" s="435">
        <v>601</v>
      </c>
      <c r="C38" s="639">
        <v>0</v>
      </c>
      <c r="D38" s="462"/>
      <c r="E38" s="462"/>
      <c r="F38" s="481">
        <v>0</v>
      </c>
      <c r="G38" s="426"/>
      <c r="H38" s="425"/>
      <c r="I38" s="393"/>
      <c r="J38" s="441">
        <f t="shared" si="0"/>
        <v>0</v>
      </c>
      <c r="K38" s="442" t="str">
        <f t="shared" si="2"/>
        <v>x</v>
      </c>
      <c r="L38" s="374"/>
      <c r="M38" s="427"/>
      <c r="N38" s="465"/>
      <c r="O38" s="466"/>
    </row>
    <row r="39" spans="1:15" x14ac:dyDescent="0.2">
      <c r="A39" s="398" t="s">
        <v>783</v>
      </c>
      <c r="B39" s="445">
        <v>602</v>
      </c>
      <c r="C39" s="640">
        <v>1030</v>
      </c>
      <c r="D39" s="467">
        <v>900</v>
      </c>
      <c r="E39" s="467">
        <v>900</v>
      </c>
      <c r="F39" s="468">
        <v>308</v>
      </c>
      <c r="G39" s="393"/>
      <c r="H39" s="394"/>
      <c r="I39" s="393"/>
      <c r="J39" s="395">
        <f t="shared" si="0"/>
        <v>308</v>
      </c>
      <c r="K39" s="448">
        <f t="shared" si="2"/>
        <v>34.222222222222221</v>
      </c>
      <c r="L39" s="374"/>
      <c r="M39" s="401"/>
      <c r="N39" s="449"/>
      <c r="O39" s="450"/>
    </row>
    <row r="40" spans="1:15" x14ac:dyDescent="0.2">
      <c r="A40" s="398" t="s">
        <v>784</v>
      </c>
      <c r="B40" s="445">
        <v>604</v>
      </c>
      <c r="C40" s="640">
        <v>0</v>
      </c>
      <c r="D40" s="467"/>
      <c r="E40" s="467"/>
      <c r="F40" s="468">
        <v>0</v>
      </c>
      <c r="G40" s="393"/>
      <c r="H40" s="394"/>
      <c r="I40" s="393"/>
      <c r="J40" s="395">
        <f t="shared" si="0"/>
        <v>0</v>
      </c>
      <c r="K40" s="448" t="str">
        <f t="shared" si="2"/>
        <v>x</v>
      </c>
      <c r="L40" s="374"/>
      <c r="M40" s="401"/>
      <c r="N40" s="449"/>
      <c r="O40" s="450"/>
    </row>
    <row r="41" spans="1:15" x14ac:dyDescent="0.2">
      <c r="A41" s="398" t="s">
        <v>785</v>
      </c>
      <c r="B41" s="445" t="s">
        <v>786</v>
      </c>
      <c r="C41" s="640">
        <v>17023</v>
      </c>
      <c r="D41" s="467">
        <v>16750</v>
      </c>
      <c r="E41" s="467">
        <v>16750</v>
      </c>
      <c r="F41" s="468">
        <v>3775</v>
      </c>
      <c r="G41" s="393"/>
      <c r="H41" s="394"/>
      <c r="I41" s="393"/>
      <c r="J41" s="395">
        <f t="shared" si="0"/>
        <v>3775</v>
      </c>
      <c r="K41" s="448">
        <f t="shared" si="2"/>
        <v>22.53731343283582</v>
      </c>
      <c r="L41" s="374"/>
      <c r="M41" s="401"/>
      <c r="N41" s="449"/>
      <c r="O41" s="450"/>
    </row>
    <row r="42" spans="1:15" ht="13.5" thickBot="1" x14ac:dyDescent="0.25">
      <c r="A42" s="364" t="s">
        <v>787</v>
      </c>
      <c r="B42" s="469" t="s">
        <v>788</v>
      </c>
      <c r="C42" s="641">
        <v>737</v>
      </c>
      <c r="D42" s="471">
        <v>377</v>
      </c>
      <c r="E42" s="471">
        <v>377</v>
      </c>
      <c r="F42" s="472">
        <v>35</v>
      </c>
      <c r="G42" s="369"/>
      <c r="H42" s="406"/>
      <c r="I42" s="393"/>
      <c r="J42" s="458">
        <f t="shared" si="0"/>
        <v>35</v>
      </c>
      <c r="K42" s="459">
        <f t="shared" si="2"/>
        <v>9.2838196286472154</v>
      </c>
      <c r="L42" s="374"/>
      <c r="M42" s="386"/>
      <c r="N42" s="473"/>
      <c r="O42" s="474"/>
    </row>
    <row r="43" spans="1:15" ht="13.5" thickBot="1" x14ac:dyDescent="0.25">
      <c r="A43" s="412" t="s">
        <v>789</v>
      </c>
      <c r="B43" s="475" t="s">
        <v>747</v>
      </c>
      <c r="C43" s="419">
        <f t="shared" ref="C43:I43" si="5">SUM(C38:C42)</f>
        <v>18790</v>
      </c>
      <c r="D43" s="419">
        <f t="shared" si="5"/>
        <v>18027</v>
      </c>
      <c r="E43" s="419">
        <f t="shared" si="5"/>
        <v>18027</v>
      </c>
      <c r="F43" s="420">
        <f t="shared" si="5"/>
        <v>4118</v>
      </c>
      <c r="G43" s="476">
        <f t="shared" si="5"/>
        <v>0</v>
      </c>
      <c r="H43" s="415">
        <f t="shared" si="5"/>
        <v>0</v>
      </c>
      <c r="I43" s="482">
        <f t="shared" si="5"/>
        <v>0</v>
      </c>
      <c r="J43" s="419">
        <f t="shared" si="0"/>
        <v>4118</v>
      </c>
      <c r="K43" s="464">
        <f t="shared" si="2"/>
        <v>22.843512509014257</v>
      </c>
      <c r="L43" s="374"/>
      <c r="M43" s="478">
        <f>SUM(M38:M42)</f>
        <v>0</v>
      </c>
      <c r="N43" s="479">
        <f>SUM(N38:N42)</f>
        <v>0</v>
      </c>
      <c r="O43" s="478">
        <f>SUM(O38:O42)</f>
        <v>0</v>
      </c>
    </row>
    <row r="44" spans="1:15" ht="13.5" thickBot="1" x14ac:dyDescent="0.25">
      <c r="A44" s="364"/>
      <c r="B44" s="483"/>
      <c r="C44" s="403"/>
      <c r="D44" s="484"/>
      <c r="E44" s="484"/>
      <c r="F44" s="485"/>
      <c r="G44" s="424"/>
      <c r="H44" s="486"/>
      <c r="I44" s="424"/>
      <c r="J44" s="487"/>
      <c r="K44" s="488"/>
      <c r="L44" s="374"/>
      <c r="M44" s="489"/>
      <c r="N44" s="490"/>
      <c r="O44" s="490"/>
    </row>
    <row r="45" spans="1:15" ht="13.5" thickBot="1" x14ac:dyDescent="0.25">
      <c r="A45" s="491" t="s">
        <v>790</v>
      </c>
      <c r="B45" s="475" t="s">
        <v>747</v>
      </c>
      <c r="C45" s="420">
        <f t="shared" ref="C45:I45" si="6">C43-C41</f>
        <v>1767</v>
      </c>
      <c r="D45" s="419">
        <f t="shared" si="6"/>
        <v>1277</v>
      </c>
      <c r="E45" s="419">
        <f t="shared" si="6"/>
        <v>1277</v>
      </c>
      <c r="F45" s="420">
        <f t="shared" si="6"/>
        <v>343</v>
      </c>
      <c r="G45" s="492">
        <f t="shared" si="6"/>
        <v>0</v>
      </c>
      <c r="H45" s="420">
        <f t="shared" si="6"/>
        <v>0</v>
      </c>
      <c r="I45" s="492">
        <f t="shared" si="6"/>
        <v>0</v>
      </c>
      <c r="J45" s="441">
        <f t="shared" si="0"/>
        <v>343</v>
      </c>
      <c r="K45" s="442">
        <f t="shared" si="2"/>
        <v>26.859827721221613</v>
      </c>
      <c r="L45" s="374"/>
      <c r="M45" s="493">
        <f>M43-M41</f>
        <v>0</v>
      </c>
      <c r="N45" s="494">
        <f>N43-N41</f>
        <v>0</v>
      </c>
      <c r="O45" s="493">
        <f>O43-O41</f>
        <v>0</v>
      </c>
    </row>
    <row r="46" spans="1:15" ht="13.5" thickBot="1" x14ac:dyDescent="0.25">
      <c r="A46" s="412" t="s">
        <v>791</v>
      </c>
      <c r="B46" s="475" t="s">
        <v>747</v>
      </c>
      <c r="C46" s="420">
        <f t="shared" ref="C46:I46" si="7">C43-C37</f>
        <v>0</v>
      </c>
      <c r="D46" s="419">
        <f t="shared" si="7"/>
        <v>0</v>
      </c>
      <c r="E46" s="419">
        <f t="shared" si="7"/>
        <v>0</v>
      </c>
      <c r="F46" s="420">
        <f t="shared" si="7"/>
        <v>-133</v>
      </c>
      <c r="G46" s="492">
        <f t="shared" si="7"/>
        <v>0</v>
      </c>
      <c r="H46" s="420">
        <f t="shared" si="7"/>
        <v>0</v>
      </c>
      <c r="I46" s="492">
        <f t="shared" si="7"/>
        <v>0</v>
      </c>
      <c r="J46" s="441">
        <f t="shared" si="0"/>
        <v>-133</v>
      </c>
      <c r="K46" s="442" t="str">
        <f t="shared" si="2"/>
        <v>x</v>
      </c>
      <c r="L46" s="374"/>
      <c r="M46" s="493">
        <f>M43-M37</f>
        <v>0</v>
      </c>
      <c r="N46" s="494">
        <f>N43-N37</f>
        <v>0</v>
      </c>
      <c r="O46" s="493">
        <f>O43-O37</f>
        <v>0</v>
      </c>
    </row>
    <row r="47" spans="1:15" ht="13.5" thickBot="1" x14ac:dyDescent="0.25">
      <c r="A47" s="495" t="s">
        <v>792</v>
      </c>
      <c r="B47" s="496" t="s">
        <v>747</v>
      </c>
      <c r="C47" s="420">
        <f t="shared" ref="C47:I47" si="8">C46-C41</f>
        <v>-17023</v>
      </c>
      <c r="D47" s="419">
        <f t="shared" si="8"/>
        <v>-16750</v>
      </c>
      <c r="E47" s="419">
        <f t="shared" si="8"/>
        <v>-16750</v>
      </c>
      <c r="F47" s="420">
        <f t="shared" si="8"/>
        <v>-3908</v>
      </c>
      <c r="G47" s="492">
        <f t="shared" si="8"/>
        <v>0</v>
      </c>
      <c r="H47" s="420">
        <f t="shared" si="8"/>
        <v>0</v>
      </c>
      <c r="I47" s="492">
        <f t="shared" si="8"/>
        <v>0</v>
      </c>
      <c r="J47" s="419">
        <f t="shared" si="0"/>
        <v>-3908</v>
      </c>
      <c r="K47" s="442">
        <f t="shared" si="2"/>
        <v>23.33134328358209</v>
      </c>
      <c r="L47" s="374"/>
      <c r="M47" s="493">
        <f>M46-M41</f>
        <v>0</v>
      </c>
      <c r="N47" s="494">
        <f>N46-N41</f>
        <v>0</v>
      </c>
      <c r="O47" s="493">
        <f>O46-O41</f>
        <v>0</v>
      </c>
    </row>
    <row r="50" spans="1:10" ht="14.25" x14ac:dyDescent="0.2">
      <c r="A50" s="497" t="s">
        <v>793</v>
      </c>
    </row>
    <row r="51" spans="1:10" ht="14.25" x14ac:dyDescent="0.2">
      <c r="A51" s="498" t="s">
        <v>794</v>
      </c>
    </row>
    <row r="52" spans="1:10" ht="14.25" x14ac:dyDescent="0.2">
      <c r="A52" s="499" t="s">
        <v>795</v>
      </c>
    </row>
    <row r="53" spans="1:10" s="501" customFormat="1" ht="14.25" x14ac:dyDescent="0.2">
      <c r="A53" s="499" t="s">
        <v>796</v>
      </c>
      <c r="B53" s="500"/>
      <c r="E53" s="502"/>
      <c r="F53" s="502"/>
      <c r="G53" s="502"/>
      <c r="H53" s="502"/>
      <c r="I53" s="502"/>
      <c r="J53" s="502"/>
    </row>
    <row r="56" spans="1:10" x14ac:dyDescent="0.2">
      <c r="A56" s="336" t="s">
        <v>854</v>
      </c>
    </row>
    <row r="58" spans="1:10" x14ac:dyDescent="0.2">
      <c r="A58" s="336" t="s">
        <v>855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activeCell="T1" sqref="T1"/>
    </sheetView>
  </sheetViews>
  <sheetFormatPr defaultColWidth="8.7109375" defaultRowHeight="12.75" x14ac:dyDescent="0.2"/>
  <cols>
    <col min="1" max="1" width="37.7109375" style="336" customWidth="1"/>
    <col min="2" max="2" width="7.28515625" style="337" customWidth="1"/>
    <col min="3" max="4" width="11.5703125" style="335" customWidth="1"/>
    <col min="5" max="5" width="11.5703125" style="503" customWidth="1"/>
    <col min="6" max="6" width="11.42578125" style="338" customWidth="1"/>
    <col min="7" max="7" width="9.85546875" style="338" customWidth="1"/>
    <col min="8" max="8" width="9.140625" style="338" customWidth="1"/>
    <col min="9" max="9" width="9.28515625" style="338" customWidth="1"/>
    <col min="10" max="10" width="9.140625" style="338" customWidth="1"/>
    <col min="11" max="11" width="12" style="335" customWidth="1"/>
    <col min="12" max="12" width="8.7109375" style="335"/>
    <col min="13" max="13" width="11.85546875" style="335" customWidth="1"/>
    <col min="14" max="14" width="12.5703125" style="335" customWidth="1"/>
    <col min="15" max="15" width="11.85546875" style="335" customWidth="1"/>
    <col min="16" max="16" width="12" style="335" customWidth="1"/>
    <col min="17" max="16384" width="8.7109375" style="335"/>
  </cols>
  <sheetData>
    <row r="1" spans="1:16" ht="23.25" x14ac:dyDescent="0.35">
      <c r="A1" s="615"/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334"/>
    </row>
    <row r="2" spans="1:16" x14ac:dyDescent="0.2">
      <c r="O2" s="339"/>
    </row>
    <row r="3" spans="1:16" ht="18.75" x14ac:dyDescent="0.3">
      <c r="A3" s="340" t="s">
        <v>723</v>
      </c>
      <c r="F3" s="341"/>
      <c r="G3" s="341"/>
    </row>
    <row r="4" spans="1:16" ht="18" x14ac:dyDescent="0.25">
      <c r="A4" s="505"/>
      <c r="F4" s="341"/>
      <c r="G4" s="341"/>
    </row>
    <row r="5" spans="1:16" x14ac:dyDescent="0.2">
      <c r="A5" s="343"/>
      <c r="F5" s="341"/>
      <c r="G5" s="341"/>
    </row>
    <row r="6" spans="1:16" ht="13.5" thickBot="1" x14ac:dyDescent="0.25">
      <c r="B6" s="506"/>
      <c r="C6" s="507"/>
      <c r="F6" s="341"/>
      <c r="G6" s="341"/>
    </row>
    <row r="7" spans="1:16" ht="18.75" thickBot="1" x14ac:dyDescent="0.3">
      <c r="A7" s="344" t="s">
        <v>724</v>
      </c>
      <c r="B7" s="508"/>
      <c r="C7" s="617" t="s">
        <v>856</v>
      </c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9"/>
    </row>
    <row r="8" spans="1:16" ht="13.5" thickBot="1" x14ac:dyDescent="0.25">
      <c r="A8" s="343" t="s">
        <v>726</v>
      </c>
      <c r="F8" s="341"/>
      <c r="G8" s="341"/>
    </row>
    <row r="9" spans="1:16" ht="13.5" thickBot="1" x14ac:dyDescent="0.25">
      <c r="A9" s="509"/>
      <c r="B9" s="510"/>
      <c r="C9" s="348" t="s">
        <v>0</v>
      </c>
      <c r="D9" s="349" t="s">
        <v>727</v>
      </c>
      <c r="E9" s="350" t="s">
        <v>728</v>
      </c>
      <c r="F9" s="620" t="s">
        <v>729</v>
      </c>
      <c r="G9" s="623"/>
      <c r="H9" s="623"/>
      <c r="I9" s="624"/>
      <c r="J9" s="351" t="s">
        <v>730</v>
      </c>
      <c r="K9" s="352" t="s">
        <v>731</v>
      </c>
      <c r="L9" s="511"/>
      <c r="M9" s="510" t="s">
        <v>732</v>
      </c>
      <c r="N9" s="510" t="s">
        <v>733</v>
      </c>
      <c r="O9" s="510" t="s">
        <v>732</v>
      </c>
    </row>
    <row r="10" spans="1:16" ht="13.5" thickBot="1" x14ac:dyDescent="0.25">
      <c r="A10" s="353" t="s">
        <v>734</v>
      </c>
      <c r="B10" s="512" t="s">
        <v>735</v>
      </c>
      <c r="C10" s="355" t="s">
        <v>736</v>
      </c>
      <c r="D10" s="356">
        <v>2024</v>
      </c>
      <c r="E10" s="357">
        <v>2024</v>
      </c>
      <c r="F10" s="358" t="s">
        <v>737</v>
      </c>
      <c r="G10" s="513" t="s">
        <v>738</v>
      </c>
      <c r="H10" s="513" t="s">
        <v>739</v>
      </c>
      <c r="I10" s="514" t="s">
        <v>740</v>
      </c>
      <c r="J10" s="361" t="s">
        <v>741</v>
      </c>
      <c r="K10" s="362" t="s">
        <v>742</v>
      </c>
      <c r="L10" s="511"/>
      <c r="M10" s="515" t="s">
        <v>743</v>
      </c>
      <c r="N10" s="512" t="s">
        <v>744</v>
      </c>
      <c r="O10" s="512" t="s">
        <v>745</v>
      </c>
    </row>
    <row r="11" spans="1:16" x14ac:dyDescent="0.2">
      <c r="A11" s="364" t="s">
        <v>746</v>
      </c>
      <c r="B11" s="516"/>
      <c r="C11" s="628">
        <v>40</v>
      </c>
      <c r="D11" s="518">
        <v>39</v>
      </c>
      <c r="E11" s="518">
        <v>40</v>
      </c>
      <c r="F11" s="519">
        <v>40</v>
      </c>
      <c r="G11" s="520"/>
      <c r="H11" s="521"/>
      <c r="I11" s="522"/>
      <c r="J11" s="372" t="s">
        <v>747</v>
      </c>
      <c r="K11" s="373" t="s">
        <v>747</v>
      </c>
      <c r="L11" s="523"/>
      <c r="M11" s="524"/>
      <c r="N11" s="376"/>
      <c r="O11" s="376"/>
    </row>
    <row r="12" spans="1:16" ht="13.5" thickBot="1" x14ac:dyDescent="0.25">
      <c r="A12" s="377" t="s">
        <v>748</v>
      </c>
      <c r="B12" s="525"/>
      <c r="C12" s="526">
        <v>35</v>
      </c>
      <c r="D12" s="527">
        <v>33.799999999999997</v>
      </c>
      <c r="E12" s="527">
        <v>34.1</v>
      </c>
      <c r="F12" s="528">
        <v>34.1</v>
      </c>
      <c r="G12" s="529"/>
      <c r="H12" s="530"/>
      <c r="I12" s="529"/>
      <c r="J12" s="384"/>
      <c r="K12" s="385" t="s">
        <v>747</v>
      </c>
      <c r="L12" s="523"/>
      <c r="M12" s="531"/>
      <c r="N12" s="387"/>
      <c r="O12" s="387"/>
    </row>
    <row r="13" spans="1:16" x14ac:dyDescent="0.2">
      <c r="A13" s="388" t="s">
        <v>749</v>
      </c>
      <c r="B13" s="532" t="s">
        <v>750</v>
      </c>
      <c r="C13" s="533">
        <v>8564</v>
      </c>
      <c r="D13" s="391" t="s">
        <v>747</v>
      </c>
      <c r="E13" s="391" t="s">
        <v>747</v>
      </c>
      <c r="F13" s="534">
        <v>8659</v>
      </c>
      <c r="G13" s="535"/>
      <c r="H13" s="536"/>
      <c r="I13" s="535"/>
      <c r="J13" s="395" t="s">
        <v>747</v>
      </c>
      <c r="K13" s="396" t="s">
        <v>747</v>
      </c>
      <c r="L13" s="523"/>
      <c r="M13" s="524"/>
      <c r="N13" s="397"/>
      <c r="O13" s="397"/>
    </row>
    <row r="14" spans="1:16" x14ac:dyDescent="0.2">
      <c r="A14" s="398" t="s">
        <v>751</v>
      </c>
      <c r="B14" s="532" t="s">
        <v>752</v>
      </c>
      <c r="C14" s="533">
        <v>8089</v>
      </c>
      <c r="D14" s="399" t="s">
        <v>747</v>
      </c>
      <c r="E14" s="399" t="s">
        <v>747</v>
      </c>
      <c r="F14" s="537">
        <v>8127</v>
      </c>
      <c r="G14" s="535"/>
      <c r="H14" s="536"/>
      <c r="I14" s="535"/>
      <c r="J14" s="395" t="s">
        <v>747</v>
      </c>
      <c r="K14" s="396" t="s">
        <v>747</v>
      </c>
      <c r="L14" s="523"/>
      <c r="M14" s="538"/>
      <c r="N14" s="397"/>
      <c r="O14" s="397"/>
    </row>
    <row r="15" spans="1:16" x14ac:dyDescent="0.2">
      <c r="A15" s="398" t="s">
        <v>753</v>
      </c>
      <c r="B15" s="532" t="s">
        <v>754</v>
      </c>
      <c r="C15" s="533"/>
      <c r="D15" s="399" t="s">
        <v>747</v>
      </c>
      <c r="E15" s="399" t="s">
        <v>747</v>
      </c>
      <c r="F15" s="537"/>
      <c r="G15" s="535"/>
      <c r="H15" s="536"/>
      <c r="I15" s="535"/>
      <c r="J15" s="395" t="s">
        <v>747</v>
      </c>
      <c r="K15" s="396" t="s">
        <v>747</v>
      </c>
      <c r="L15" s="523"/>
      <c r="M15" s="538"/>
      <c r="N15" s="397"/>
      <c r="O15" s="397"/>
    </row>
    <row r="16" spans="1:16" x14ac:dyDescent="0.2">
      <c r="A16" s="398" t="s">
        <v>755</v>
      </c>
      <c r="B16" s="532" t="s">
        <v>747</v>
      </c>
      <c r="C16" s="533">
        <v>282</v>
      </c>
      <c r="D16" s="399" t="s">
        <v>747</v>
      </c>
      <c r="E16" s="399" t="s">
        <v>747</v>
      </c>
      <c r="F16" s="537">
        <v>1763</v>
      </c>
      <c r="G16" s="535"/>
      <c r="H16" s="536"/>
      <c r="I16" s="535"/>
      <c r="J16" s="395" t="s">
        <v>747</v>
      </c>
      <c r="K16" s="396" t="s">
        <v>747</v>
      </c>
      <c r="L16" s="523"/>
      <c r="M16" s="538"/>
      <c r="N16" s="397"/>
      <c r="O16" s="397"/>
    </row>
    <row r="17" spans="1:15" ht="13.5" thickBot="1" x14ac:dyDescent="0.25">
      <c r="A17" s="364" t="s">
        <v>756</v>
      </c>
      <c r="B17" s="539" t="s">
        <v>757</v>
      </c>
      <c r="C17" s="540">
        <v>8339</v>
      </c>
      <c r="D17" s="404" t="s">
        <v>747</v>
      </c>
      <c r="E17" s="404" t="s">
        <v>747</v>
      </c>
      <c r="F17" s="541">
        <v>4633</v>
      </c>
      <c r="G17" s="520"/>
      <c r="H17" s="542"/>
      <c r="I17" s="543"/>
      <c r="J17" s="408" t="s">
        <v>747</v>
      </c>
      <c r="K17" s="409" t="s">
        <v>747</v>
      </c>
      <c r="L17" s="523"/>
      <c r="M17" s="544"/>
      <c r="N17" s="411"/>
      <c r="O17" s="411"/>
    </row>
    <row r="18" spans="1:15" ht="13.5" thickBot="1" x14ac:dyDescent="0.25">
      <c r="A18" s="412" t="s">
        <v>758</v>
      </c>
      <c r="B18" s="413"/>
      <c r="C18" s="414">
        <f>C13-C14+C15+C16+C17</f>
        <v>9096</v>
      </c>
      <c r="D18" s="414" t="s">
        <v>747</v>
      </c>
      <c r="E18" s="414" t="s">
        <v>747</v>
      </c>
      <c r="F18" s="415">
        <f>F13-F14+F15+F16+F17</f>
        <v>6928</v>
      </c>
      <c r="G18" s="416"/>
      <c r="H18" s="545"/>
      <c r="I18" s="546"/>
      <c r="J18" s="419" t="s">
        <v>747</v>
      </c>
      <c r="K18" s="420" t="s">
        <v>747</v>
      </c>
      <c r="L18" s="523"/>
      <c r="M18" s="547"/>
      <c r="N18" s="422"/>
      <c r="O18" s="422"/>
    </row>
    <row r="19" spans="1:15" x14ac:dyDescent="0.2">
      <c r="A19" s="364" t="s">
        <v>759</v>
      </c>
      <c r="B19" s="548" t="s">
        <v>760</v>
      </c>
      <c r="C19" s="549">
        <v>475</v>
      </c>
      <c r="D19" s="391" t="s">
        <v>747</v>
      </c>
      <c r="E19" s="391" t="s">
        <v>747</v>
      </c>
      <c r="F19" s="541">
        <v>532</v>
      </c>
      <c r="G19" s="520"/>
      <c r="H19" s="550"/>
      <c r="I19" s="551"/>
      <c r="J19" s="408" t="s">
        <v>747</v>
      </c>
      <c r="K19" s="409" t="s">
        <v>747</v>
      </c>
      <c r="L19" s="523"/>
      <c r="M19" s="552"/>
      <c r="N19" s="411"/>
      <c r="O19" s="411"/>
    </row>
    <row r="20" spans="1:15" x14ac:dyDescent="0.2">
      <c r="A20" s="398" t="s">
        <v>761</v>
      </c>
      <c r="B20" s="532" t="s">
        <v>762</v>
      </c>
      <c r="C20" s="553">
        <v>2978</v>
      </c>
      <c r="D20" s="399" t="s">
        <v>747</v>
      </c>
      <c r="E20" s="399" t="s">
        <v>747</v>
      </c>
      <c r="F20" s="537">
        <v>844</v>
      </c>
      <c r="G20" s="535"/>
      <c r="H20" s="536"/>
      <c r="I20" s="535"/>
      <c r="J20" s="395" t="s">
        <v>747</v>
      </c>
      <c r="K20" s="396" t="s">
        <v>747</v>
      </c>
      <c r="L20" s="523"/>
      <c r="M20" s="538"/>
      <c r="N20" s="397"/>
      <c r="O20" s="397"/>
    </row>
    <row r="21" spans="1:15" x14ac:dyDescent="0.2">
      <c r="A21" s="398" t="s">
        <v>763</v>
      </c>
      <c r="B21" s="532" t="s">
        <v>747</v>
      </c>
      <c r="C21" s="553">
        <v>111</v>
      </c>
      <c r="D21" s="399" t="s">
        <v>747</v>
      </c>
      <c r="E21" s="399" t="s">
        <v>747</v>
      </c>
      <c r="F21" s="537">
        <v>2039</v>
      </c>
      <c r="G21" s="535"/>
      <c r="H21" s="536"/>
      <c r="I21" s="535"/>
      <c r="J21" s="395" t="s">
        <v>747</v>
      </c>
      <c r="K21" s="396" t="s">
        <v>747</v>
      </c>
      <c r="L21" s="523"/>
      <c r="M21" s="538"/>
      <c r="N21" s="397"/>
      <c r="O21" s="397"/>
    </row>
    <row r="22" spans="1:15" x14ac:dyDescent="0.2">
      <c r="A22" s="398" t="s">
        <v>764</v>
      </c>
      <c r="B22" s="532" t="s">
        <v>747</v>
      </c>
      <c r="C22" s="553">
        <v>3233</v>
      </c>
      <c r="D22" s="399" t="s">
        <v>747</v>
      </c>
      <c r="E22" s="399" t="s">
        <v>747</v>
      </c>
      <c r="F22" s="537">
        <v>3154</v>
      </c>
      <c r="G22" s="535"/>
      <c r="H22" s="536"/>
      <c r="I22" s="535"/>
      <c r="J22" s="395" t="s">
        <v>747</v>
      </c>
      <c r="K22" s="396" t="s">
        <v>747</v>
      </c>
      <c r="L22" s="523"/>
      <c r="M22" s="538"/>
      <c r="N22" s="397"/>
      <c r="O22" s="397"/>
    </row>
    <row r="23" spans="1:15" ht="13.5" thickBot="1" x14ac:dyDescent="0.25">
      <c r="A23" s="377" t="s">
        <v>765</v>
      </c>
      <c r="B23" s="554" t="s">
        <v>747</v>
      </c>
      <c r="C23" s="553"/>
      <c r="D23" s="404" t="s">
        <v>747</v>
      </c>
      <c r="E23" s="404" t="s">
        <v>747</v>
      </c>
      <c r="F23" s="555"/>
      <c r="G23" s="543"/>
      <c r="H23" s="542"/>
      <c r="I23" s="543"/>
      <c r="J23" s="431" t="s">
        <v>747</v>
      </c>
      <c r="K23" s="432" t="s">
        <v>747</v>
      </c>
      <c r="L23" s="523"/>
      <c r="M23" s="531"/>
      <c r="N23" s="433"/>
      <c r="O23" s="433"/>
    </row>
    <row r="24" spans="1:15" x14ac:dyDescent="0.2">
      <c r="A24" s="434" t="s">
        <v>766</v>
      </c>
      <c r="B24" s="556" t="s">
        <v>747</v>
      </c>
      <c r="C24" s="557">
        <v>27881</v>
      </c>
      <c r="D24" s="558">
        <v>27501</v>
      </c>
      <c r="E24" s="558">
        <v>27748</v>
      </c>
      <c r="F24" s="559">
        <v>5487</v>
      </c>
      <c r="G24" s="560"/>
      <c r="H24" s="561"/>
      <c r="I24" s="560"/>
      <c r="J24" s="441">
        <f t="shared" ref="J24:J47" si="0">SUM(F24:I24)</f>
        <v>5487</v>
      </c>
      <c r="K24" s="442">
        <f>IF(E24=0,"x",(J24/E24*100))</f>
        <v>19.77439815482197</v>
      </c>
      <c r="L24" s="523"/>
      <c r="M24" s="524"/>
      <c r="N24" s="443"/>
      <c r="O24" s="444"/>
    </row>
    <row r="25" spans="1:15" x14ac:dyDescent="0.2">
      <c r="A25" s="398" t="s">
        <v>767</v>
      </c>
      <c r="B25" s="562" t="s">
        <v>747</v>
      </c>
      <c r="C25" s="533"/>
      <c r="D25" s="563"/>
      <c r="E25" s="563">
        <v>0</v>
      </c>
      <c r="F25" s="564">
        <v>0</v>
      </c>
      <c r="G25" s="535"/>
      <c r="H25" s="536"/>
      <c r="I25" s="535"/>
      <c r="J25" s="395">
        <f t="shared" si="0"/>
        <v>0</v>
      </c>
      <c r="K25" s="448" t="str">
        <f>IF(E25=0,"x",(J25/E25)*100)</f>
        <v>x</v>
      </c>
      <c r="L25" s="523"/>
      <c r="M25" s="538"/>
      <c r="N25" s="449"/>
      <c r="O25" s="450"/>
    </row>
    <row r="26" spans="1:15" ht="13.5" thickBot="1" x14ac:dyDescent="0.25">
      <c r="A26" s="377" t="s">
        <v>768</v>
      </c>
      <c r="B26" s="565">
        <v>672</v>
      </c>
      <c r="C26" s="566">
        <v>1336</v>
      </c>
      <c r="D26" s="567">
        <v>953</v>
      </c>
      <c r="E26" s="567">
        <v>953</v>
      </c>
      <c r="F26" s="568">
        <v>239</v>
      </c>
      <c r="G26" s="569"/>
      <c r="H26" s="570"/>
      <c r="I26" s="571"/>
      <c r="J26" s="458">
        <f t="shared" si="0"/>
        <v>239</v>
      </c>
      <c r="K26" s="459">
        <f t="shared" ref="K26" si="1">IF(E26=0,"x",(J26/E26*100))</f>
        <v>25.078698845750264</v>
      </c>
      <c r="L26" s="523"/>
      <c r="M26" s="544"/>
      <c r="N26" s="460"/>
      <c r="O26" s="461"/>
    </row>
    <row r="27" spans="1:15" x14ac:dyDescent="0.2">
      <c r="A27" s="388" t="s">
        <v>769</v>
      </c>
      <c r="B27" s="556">
        <v>501</v>
      </c>
      <c r="C27" s="533">
        <v>270</v>
      </c>
      <c r="D27" s="572">
        <v>310</v>
      </c>
      <c r="E27" s="572">
        <v>330</v>
      </c>
      <c r="F27" s="573">
        <v>141</v>
      </c>
      <c r="G27" s="551"/>
      <c r="H27" s="550"/>
      <c r="I27" s="551"/>
      <c r="J27" s="441">
        <f t="shared" si="0"/>
        <v>141</v>
      </c>
      <c r="K27" s="464">
        <f t="shared" ref="K27:K47" si="2">IF(E27=0,"x",(J27/E27)*100)</f>
        <v>42.727272727272727</v>
      </c>
      <c r="L27" s="523"/>
      <c r="M27" s="552"/>
      <c r="N27" s="465"/>
      <c r="O27" s="466"/>
    </row>
    <row r="28" spans="1:15" x14ac:dyDescent="0.2">
      <c r="A28" s="398" t="s">
        <v>770</v>
      </c>
      <c r="B28" s="562">
        <v>502</v>
      </c>
      <c r="C28" s="533">
        <v>578</v>
      </c>
      <c r="D28" s="574">
        <v>676</v>
      </c>
      <c r="E28" s="574">
        <v>676</v>
      </c>
      <c r="F28" s="575">
        <v>194</v>
      </c>
      <c r="G28" s="535"/>
      <c r="H28" s="536"/>
      <c r="I28" s="535"/>
      <c r="J28" s="395">
        <f t="shared" si="0"/>
        <v>194</v>
      </c>
      <c r="K28" s="448">
        <f t="shared" si="2"/>
        <v>28.698224852071007</v>
      </c>
      <c r="L28" s="523"/>
      <c r="M28" s="538"/>
      <c r="N28" s="449"/>
      <c r="O28" s="450"/>
    </row>
    <row r="29" spans="1:15" x14ac:dyDescent="0.2">
      <c r="A29" s="398" t="s">
        <v>771</v>
      </c>
      <c r="B29" s="562">
        <v>504</v>
      </c>
      <c r="C29" s="533"/>
      <c r="D29" s="574"/>
      <c r="E29" s="574">
        <v>0</v>
      </c>
      <c r="F29" s="575">
        <v>0</v>
      </c>
      <c r="G29" s="535"/>
      <c r="H29" s="536"/>
      <c r="I29" s="535"/>
      <c r="J29" s="395">
        <f t="shared" si="0"/>
        <v>0</v>
      </c>
      <c r="K29" s="448" t="str">
        <f t="shared" si="2"/>
        <v>x</v>
      </c>
      <c r="L29" s="523"/>
      <c r="M29" s="538"/>
      <c r="N29" s="449"/>
      <c r="O29" s="450"/>
    </row>
    <row r="30" spans="1:15" x14ac:dyDescent="0.2">
      <c r="A30" s="398" t="s">
        <v>772</v>
      </c>
      <c r="B30" s="562">
        <v>511</v>
      </c>
      <c r="C30" s="533">
        <v>751</v>
      </c>
      <c r="D30" s="574">
        <v>191</v>
      </c>
      <c r="E30" s="574">
        <v>191</v>
      </c>
      <c r="F30" s="575">
        <v>160</v>
      </c>
      <c r="G30" s="535"/>
      <c r="H30" s="536"/>
      <c r="I30" s="535"/>
      <c r="J30" s="395">
        <f t="shared" si="0"/>
        <v>160</v>
      </c>
      <c r="K30" s="448">
        <f t="shared" si="2"/>
        <v>83.769633507853399</v>
      </c>
      <c r="L30" s="523"/>
      <c r="M30" s="538"/>
      <c r="N30" s="449"/>
      <c r="O30" s="450"/>
    </row>
    <row r="31" spans="1:15" x14ac:dyDescent="0.2">
      <c r="A31" s="398" t="s">
        <v>773</v>
      </c>
      <c r="B31" s="562">
        <v>518</v>
      </c>
      <c r="C31" s="533">
        <v>740</v>
      </c>
      <c r="D31" s="574">
        <v>911</v>
      </c>
      <c r="E31" s="574">
        <v>911</v>
      </c>
      <c r="F31" s="575">
        <v>230</v>
      </c>
      <c r="G31" s="535"/>
      <c r="H31" s="536"/>
      <c r="I31" s="535"/>
      <c r="J31" s="395">
        <f t="shared" si="0"/>
        <v>230</v>
      </c>
      <c r="K31" s="448">
        <f t="shared" si="2"/>
        <v>25.246981339187709</v>
      </c>
      <c r="L31" s="523"/>
      <c r="M31" s="538"/>
      <c r="N31" s="449"/>
      <c r="O31" s="450"/>
    </row>
    <row r="32" spans="1:15" x14ac:dyDescent="0.2">
      <c r="A32" s="398" t="s">
        <v>774</v>
      </c>
      <c r="B32" s="562">
        <v>521</v>
      </c>
      <c r="C32" s="533">
        <v>19704</v>
      </c>
      <c r="D32" s="574">
        <v>19883</v>
      </c>
      <c r="E32" s="574">
        <v>20051</v>
      </c>
      <c r="F32" s="575">
        <v>3926</v>
      </c>
      <c r="G32" s="535"/>
      <c r="H32" s="536"/>
      <c r="I32" s="535"/>
      <c r="J32" s="395">
        <f t="shared" si="0"/>
        <v>3926</v>
      </c>
      <c r="K32" s="448">
        <f t="shared" si="2"/>
        <v>19.580070819410501</v>
      </c>
      <c r="L32" s="523"/>
      <c r="M32" s="538"/>
      <c r="N32" s="449"/>
      <c r="O32" s="450"/>
    </row>
    <row r="33" spans="1:15" x14ac:dyDescent="0.2">
      <c r="A33" s="398" t="s">
        <v>775</v>
      </c>
      <c r="B33" s="562" t="s">
        <v>776</v>
      </c>
      <c r="C33" s="533">
        <v>7103</v>
      </c>
      <c r="D33" s="574">
        <v>7246</v>
      </c>
      <c r="E33" s="574">
        <v>7305</v>
      </c>
      <c r="F33" s="575">
        <v>1418</v>
      </c>
      <c r="G33" s="535"/>
      <c r="H33" s="536"/>
      <c r="I33" s="535"/>
      <c r="J33" s="395">
        <f t="shared" si="0"/>
        <v>1418</v>
      </c>
      <c r="K33" s="448">
        <f t="shared" si="2"/>
        <v>19.411362080766597</v>
      </c>
      <c r="L33" s="523"/>
      <c r="M33" s="538"/>
      <c r="N33" s="449"/>
      <c r="O33" s="450"/>
    </row>
    <row r="34" spans="1:15" x14ac:dyDescent="0.2">
      <c r="A34" s="398" t="s">
        <v>777</v>
      </c>
      <c r="B34" s="562">
        <v>557</v>
      </c>
      <c r="C34" s="533">
        <v>0</v>
      </c>
      <c r="D34" s="574">
        <v>0</v>
      </c>
      <c r="E34" s="574">
        <v>0</v>
      </c>
      <c r="F34" s="575">
        <v>0</v>
      </c>
      <c r="G34" s="535"/>
      <c r="H34" s="536"/>
      <c r="I34" s="535"/>
      <c r="J34" s="395">
        <f t="shared" si="0"/>
        <v>0</v>
      </c>
      <c r="K34" s="448" t="str">
        <f t="shared" si="2"/>
        <v>x</v>
      </c>
      <c r="L34" s="523"/>
      <c r="M34" s="538"/>
      <c r="N34" s="449"/>
      <c r="O34" s="450"/>
    </row>
    <row r="35" spans="1:15" x14ac:dyDescent="0.2">
      <c r="A35" s="398" t="s">
        <v>778</v>
      </c>
      <c r="B35" s="562">
        <v>551</v>
      </c>
      <c r="C35" s="533">
        <v>18</v>
      </c>
      <c r="D35" s="574">
        <v>27</v>
      </c>
      <c r="E35" s="574">
        <v>27</v>
      </c>
      <c r="F35" s="575">
        <v>5</v>
      </c>
      <c r="G35" s="535"/>
      <c r="H35" s="536"/>
      <c r="I35" s="535"/>
      <c r="J35" s="395">
        <f t="shared" si="0"/>
        <v>5</v>
      </c>
      <c r="K35" s="448">
        <f t="shared" si="2"/>
        <v>18.518518518518519</v>
      </c>
      <c r="L35" s="523"/>
      <c r="M35" s="538"/>
      <c r="N35" s="449"/>
      <c r="O35" s="450"/>
    </row>
    <row r="36" spans="1:15" ht="13.5" thickBot="1" x14ac:dyDescent="0.25">
      <c r="A36" s="364" t="s">
        <v>779</v>
      </c>
      <c r="B36" s="576" t="s">
        <v>780</v>
      </c>
      <c r="C36" s="577">
        <v>648</v>
      </c>
      <c r="D36" s="578">
        <v>360</v>
      </c>
      <c r="E36" s="578">
        <v>360</v>
      </c>
      <c r="F36" s="579">
        <v>44</v>
      </c>
      <c r="G36" s="520"/>
      <c r="H36" s="542"/>
      <c r="I36" s="535"/>
      <c r="J36" s="458">
        <f t="shared" si="0"/>
        <v>44</v>
      </c>
      <c r="K36" s="459">
        <f t="shared" si="2"/>
        <v>12.222222222222221</v>
      </c>
      <c r="L36" s="523"/>
      <c r="M36" s="531"/>
      <c r="N36" s="473"/>
      <c r="O36" s="474"/>
    </row>
    <row r="37" spans="1:15" ht="13.5" thickBot="1" x14ac:dyDescent="0.25">
      <c r="A37" s="412" t="s">
        <v>781</v>
      </c>
      <c r="B37" s="475"/>
      <c r="C37" s="419">
        <f t="shared" ref="C37:I37" si="3">SUM(C27:C36)</f>
        <v>29812</v>
      </c>
      <c r="D37" s="580">
        <f t="shared" si="3"/>
        <v>29604</v>
      </c>
      <c r="E37" s="580">
        <f t="shared" si="3"/>
        <v>29851</v>
      </c>
      <c r="F37" s="420">
        <f t="shared" si="3"/>
        <v>6118</v>
      </c>
      <c r="G37" s="476">
        <f t="shared" si="3"/>
        <v>0</v>
      </c>
      <c r="H37" s="415">
        <f t="shared" si="3"/>
        <v>0</v>
      </c>
      <c r="I37" s="476">
        <f t="shared" si="3"/>
        <v>0</v>
      </c>
      <c r="J37" s="419">
        <f t="shared" si="0"/>
        <v>6118</v>
      </c>
      <c r="K37" s="477">
        <f t="shared" si="2"/>
        <v>20.495125791430773</v>
      </c>
      <c r="L37" s="523"/>
      <c r="M37" s="478">
        <f>SUM(M27:M36)</f>
        <v>0</v>
      </c>
      <c r="N37" s="479">
        <f>SUM(N27:N36)</f>
        <v>0</v>
      </c>
      <c r="O37" s="478">
        <f>SUM(O27:O36)</f>
        <v>0</v>
      </c>
    </row>
    <row r="38" spans="1:15" x14ac:dyDescent="0.2">
      <c r="A38" s="388" t="s">
        <v>782</v>
      </c>
      <c r="B38" s="556">
        <v>601</v>
      </c>
      <c r="C38" s="581"/>
      <c r="D38" s="572"/>
      <c r="E38" s="572">
        <v>0</v>
      </c>
      <c r="F38" s="582">
        <v>0</v>
      </c>
      <c r="G38" s="551"/>
      <c r="H38" s="550"/>
      <c r="I38" s="535"/>
      <c r="J38" s="441">
        <f t="shared" si="0"/>
        <v>0</v>
      </c>
      <c r="K38" s="442" t="str">
        <f t="shared" si="2"/>
        <v>x</v>
      </c>
      <c r="L38" s="523"/>
      <c r="M38" s="552"/>
      <c r="N38" s="465"/>
      <c r="O38" s="466"/>
    </row>
    <row r="39" spans="1:15" x14ac:dyDescent="0.2">
      <c r="A39" s="398" t="s">
        <v>783</v>
      </c>
      <c r="B39" s="562">
        <v>602</v>
      </c>
      <c r="C39" s="533">
        <v>2007</v>
      </c>
      <c r="D39" s="574">
        <v>2056</v>
      </c>
      <c r="E39" s="574">
        <v>2056</v>
      </c>
      <c r="F39" s="575">
        <v>577</v>
      </c>
      <c r="G39" s="535"/>
      <c r="H39" s="536"/>
      <c r="I39" s="535"/>
      <c r="J39" s="395">
        <f t="shared" si="0"/>
        <v>577</v>
      </c>
      <c r="K39" s="448">
        <f t="shared" si="2"/>
        <v>28.064202334630352</v>
      </c>
      <c r="L39" s="523"/>
      <c r="M39" s="538"/>
      <c r="N39" s="449"/>
      <c r="O39" s="450"/>
    </row>
    <row r="40" spans="1:15" x14ac:dyDescent="0.2">
      <c r="A40" s="398" t="s">
        <v>784</v>
      </c>
      <c r="B40" s="562">
        <v>604</v>
      </c>
      <c r="C40" s="533"/>
      <c r="D40" s="574"/>
      <c r="E40" s="574">
        <v>0</v>
      </c>
      <c r="F40" s="575">
        <v>0</v>
      </c>
      <c r="G40" s="535"/>
      <c r="H40" s="536"/>
      <c r="I40" s="535"/>
      <c r="J40" s="395">
        <f t="shared" si="0"/>
        <v>0</v>
      </c>
      <c r="K40" s="448" t="str">
        <f t="shared" si="2"/>
        <v>x</v>
      </c>
      <c r="L40" s="523"/>
      <c r="M40" s="538"/>
      <c r="N40" s="449"/>
      <c r="O40" s="450"/>
    </row>
    <row r="41" spans="1:15" x14ac:dyDescent="0.2">
      <c r="A41" s="398" t="s">
        <v>785</v>
      </c>
      <c r="B41" s="562" t="s">
        <v>786</v>
      </c>
      <c r="C41" s="533">
        <v>27881</v>
      </c>
      <c r="D41" s="574">
        <v>27501</v>
      </c>
      <c r="E41" s="574">
        <v>27748</v>
      </c>
      <c r="F41" s="575">
        <v>5487</v>
      </c>
      <c r="G41" s="535"/>
      <c r="H41" s="536"/>
      <c r="I41" s="535"/>
      <c r="J41" s="395">
        <f t="shared" si="0"/>
        <v>5487</v>
      </c>
      <c r="K41" s="448">
        <f t="shared" si="2"/>
        <v>19.77439815482197</v>
      </c>
      <c r="L41" s="523"/>
      <c r="M41" s="538"/>
      <c r="N41" s="449"/>
      <c r="O41" s="450"/>
    </row>
    <row r="42" spans="1:15" ht="13.5" thickBot="1" x14ac:dyDescent="0.25">
      <c r="A42" s="364" t="s">
        <v>787</v>
      </c>
      <c r="B42" s="576" t="s">
        <v>788</v>
      </c>
      <c r="C42" s="540">
        <v>279</v>
      </c>
      <c r="D42" s="578">
        <v>58</v>
      </c>
      <c r="E42" s="578">
        <v>58</v>
      </c>
      <c r="F42" s="579">
        <v>57</v>
      </c>
      <c r="G42" s="520"/>
      <c r="H42" s="542"/>
      <c r="I42" s="535"/>
      <c r="J42" s="458">
        <f t="shared" si="0"/>
        <v>57</v>
      </c>
      <c r="K42" s="459">
        <f t="shared" si="2"/>
        <v>98.275862068965509</v>
      </c>
      <c r="L42" s="523"/>
      <c r="M42" s="531"/>
      <c r="N42" s="473"/>
      <c r="O42" s="474"/>
    </row>
    <row r="43" spans="1:15" ht="13.5" thickBot="1" x14ac:dyDescent="0.25">
      <c r="A43" s="412" t="s">
        <v>789</v>
      </c>
      <c r="B43" s="475" t="s">
        <v>747</v>
      </c>
      <c r="C43" s="419">
        <f t="shared" ref="C43:I43" si="4">SUM(C38:C42)</f>
        <v>30167</v>
      </c>
      <c r="D43" s="580">
        <f t="shared" si="4"/>
        <v>29615</v>
      </c>
      <c r="E43" s="580">
        <f t="shared" si="4"/>
        <v>29862</v>
      </c>
      <c r="F43" s="420">
        <f t="shared" si="4"/>
        <v>6121</v>
      </c>
      <c r="G43" s="476">
        <f t="shared" si="4"/>
        <v>0</v>
      </c>
      <c r="H43" s="415">
        <f t="shared" si="4"/>
        <v>0</v>
      </c>
      <c r="I43" s="482">
        <f t="shared" si="4"/>
        <v>0</v>
      </c>
      <c r="J43" s="419">
        <f t="shared" si="0"/>
        <v>6121</v>
      </c>
      <c r="K43" s="464">
        <f t="shared" si="2"/>
        <v>20.497622396356576</v>
      </c>
      <c r="L43" s="523"/>
      <c r="M43" s="478">
        <f>SUM(M38:M42)</f>
        <v>0</v>
      </c>
      <c r="N43" s="479">
        <f>SUM(N38:N42)</f>
        <v>0</v>
      </c>
      <c r="O43" s="478">
        <f>SUM(O38:O42)</f>
        <v>0</v>
      </c>
    </row>
    <row r="44" spans="1:15" s="593" customFormat="1" ht="13.5" thickBot="1" x14ac:dyDescent="0.25">
      <c r="A44" s="583"/>
      <c r="B44" s="584"/>
      <c r="C44" s="540"/>
      <c r="D44" s="585"/>
      <c r="E44" s="585"/>
      <c r="F44" s="586"/>
      <c r="G44" s="549"/>
      <c r="H44" s="587"/>
      <c r="I44" s="549"/>
      <c r="J44" s="588"/>
      <c r="K44" s="589"/>
      <c r="L44" s="590"/>
      <c r="M44" s="591"/>
      <c r="N44" s="592"/>
      <c r="O44" s="592"/>
    </row>
    <row r="45" spans="1:15" ht="13.5" thickBot="1" x14ac:dyDescent="0.25">
      <c r="A45" s="491" t="s">
        <v>790</v>
      </c>
      <c r="B45" s="475" t="s">
        <v>747</v>
      </c>
      <c r="C45" s="420">
        <f t="shared" ref="C45:I45" si="5">C43-C41</f>
        <v>2286</v>
      </c>
      <c r="D45" s="419">
        <f t="shared" si="5"/>
        <v>2114</v>
      </c>
      <c r="E45" s="419">
        <f t="shared" si="5"/>
        <v>2114</v>
      </c>
      <c r="F45" s="420">
        <f t="shared" si="5"/>
        <v>634</v>
      </c>
      <c r="G45" s="492">
        <f t="shared" si="5"/>
        <v>0</v>
      </c>
      <c r="H45" s="420">
        <f t="shared" si="5"/>
        <v>0</v>
      </c>
      <c r="I45" s="492">
        <f t="shared" si="5"/>
        <v>0</v>
      </c>
      <c r="J45" s="441">
        <f t="shared" si="0"/>
        <v>634</v>
      </c>
      <c r="K45" s="442">
        <f t="shared" si="2"/>
        <v>29.990539262062445</v>
      </c>
      <c r="L45" s="523"/>
      <c r="M45" s="493">
        <f>M43-M41</f>
        <v>0</v>
      </c>
      <c r="N45" s="494">
        <f>N43-N41</f>
        <v>0</v>
      </c>
      <c r="O45" s="493">
        <f>O43-O41</f>
        <v>0</v>
      </c>
    </row>
    <row r="46" spans="1:15" ht="13.5" thickBot="1" x14ac:dyDescent="0.25">
      <c r="A46" s="412" t="s">
        <v>791</v>
      </c>
      <c r="B46" s="475" t="s">
        <v>747</v>
      </c>
      <c r="C46" s="420">
        <f t="shared" ref="C46:I46" si="6">C43-C37</f>
        <v>355</v>
      </c>
      <c r="D46" s="419">
        <f t="shared" si="6"/>
        <v>11</v>
      </c>
      <c r="E46" s="419">
        <f t="shared" si="6"/>
        <v>11</v>
      </c>
      <c r="F46" s="420">
        <f t="shared" si="6"/>
        <v>3</v>
      </c>
      <c r="G46" s="492">
        <f t="shared" si="6"/>
        <v>0</v>
      </c>
      <c r="H46" s="420">
        <f t="shared" si="6"/>
        <v>0</v>
      </c>
      <c r="I46" s="492">
        <f t="shared" si="6"/>
        <v>0</v>
      </c>
      <c r="J46" s="441">
        <f t="shared" si="0"/>
        <v>3</v>
      </c>
      <c r="K46" s="442">
        <f t="shared" si="2"/>
        <v>27.27272727272727</v>
      </c>
      <c r="L46" s="523"/>
      <c r="M46" s="493">
        <f>M43-M37</f>
        <v>0</v>
      </c>
      <c r="N46" s="494">
        <f>N43-N37</f>
        <v>0</v>
      </c>
      <c r="O46" s="493">
        <f>O43-O37</f>
        <v>0</v>
      </c>
    </row>
    <row r="47" spans="1:15" ht="13.5" thickBot="1" x14ac:dyDescent="0.25">
      <c r="A47" s="495" t="s">
        <v>792</v>
      </c>
      <c r="B47" s="496" t="s">
        <v>747</v>
      </c>
      <c r="C47" s="420">
        <f t="shared" ref="C47:I47" si="7">C46-C41</f>
        <v>-27526</v>
      </c>
      <c r="D47" s="419">
        <f t="shared" si="7"/>
        <v>-27490</v>
      </c>
      <c r="E47" s="419">
        <f t="shared" si="7"/>
        <v>-27737</v>
      </c>
      <c r="F47" s="420">
        <f t="shared" si="7"/>
        <v>-5484</v>
      </c>
      <c r="G47" s="492">
        <f t="shared" si="7"/>
        <v>0</v>
      </c>
      <c r="H47" s="420">
        <f t="shared" si="7"/>
        <v>0</v>
      </c>
      <c r="I47" s="492">
        <f t="shared" si="7"/>
        <v>0</v>
      </c>
      <c r="J47" s="419">
        <f t="shared" si="0"/>
        <v>-5484</v>
      </c>
      <c r="K47" s="442">
        <f t="shared" si="2"/>
        <v>19.771424451094205</v>
      </c>
      <c r="L47" s="523"/>
      <c r="M47" s="493">
        <f>M46-M41</f>
        <v>0</v>
      </c>
      <c r="N47" s="494">
        <f>N46-N41</f>
        <v>0</v>
      </c>
      <c r="O47" s="493">
        <f>O46-O41</f>
        <v>0</v>
      </c>
    </row>
    <row r="50" spans="1:10" ht="14.25" x14ac:dyDescent="0.2">
      <c r="A50" s="594" t="s">
        <v>793</v>
      </c>
    </row>
    <row r="51" spans="1:10" s="511" customFormat="1" ht="14.25" x14ac:dyDescent="0.2">
      <c r="A51" s="595" t="s">
        <v>794</v>
      </c>
      <c r="B51" s="596"/>
      <c r="E51" s="503"/>
      <c r="F51" s="503"/>
      <c r="G51" s="503"/>
      <c r="H51" s="503"/>
      <c r="I51" s="503"/>
      <c r="J51" s="503"/>
    </row>
    <row r="52" spans="1:10" s="511" customFormat="1" ht="14.25" x14ac:dyDescent="0.2">
      <c r="A52" s="499" t="s">
        <v>795</v>
      </c>
      <c r="B52" s="596"/>
      <c r="E52" s="503"/>
      <c r="F52" s="503"/>
      <c r="G52" s="503"/>
      <c r="H52" s="503"/>
      <c r="I52" s="503"/>
      <c r="J52" s="503"/>
    </row>
    <row r="53" spans="1:10" s="501" customFormat="1" ht="14.25" x14ac:dyDescent="0.2">
      <c r="A53" s="499" t="s">
        <v>796</v>
      </c>
      <c r="B53" s="500"/>
      <c r="E53" s="502"/>
      <c r="F53" s="502"/>
      <c r="G53" s="502"/>
      <c r="H53" s="502"/>
      <c r="I53" s="502"/>
      <c r="J53" s="502"/>
    </row>
    <row r="54" spans="1:10" s="501" customFormat="1" ht="14.25" x14ac:dyDescent="0.2">
      <c r="A54" s="499"/>
      <c r="B54" s="500"/>
      <c r="E54" s="502"/>
      <c r="F54" s="502"/>
      <c r="G54" s="502"/>
      <c r="H54" s="502"/>
      <c r="I54" s="502"/>
      <c r="J54" s="502"/>
    </row>
    <row r="55" spans="1:10" x14ac:dyDescent="0.2">
      <c r="A55" s="336" t="s">
        <v>857</v>
      </c>
    </row>
    <row r="57" spans="1:10" x14ac:dyDescent="0.2">
      <c r="A57" s="336" t="s">
        <v>819</v>
      </c>
    </row>
    <row r="59" spans="1:10" x14ac:dyDescent="0.2">
      <c r="A59" s="336" t="s">
        <v>858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0"/>
  <sheetViews>
    <sheetView zoomScale="90" zoomScaleNormal="90" zoomScaleSheetLayoutView="100" workbookViewId="0">
      <pane xSplit="5" topLeftCell="F1" activePane="topRight" state="frozen"/>
      <selection pane="topRight" activeCell="K280" sqref="K280"/>
    </sheetView>
  </sheetViews>
  <sheetFormatPr defaultColWidth="9.140625" defaultRowHeight="12.75" x14ac:dyDescent="0.2"/>
  <cols>
    <col min="1" max="1" width="7.28515625" style="63" customWidth="1"/>
    <col min="2" max="2" width="10.140625" style="63" customWidth="1"/>
    <col min="3" max="3" width="67.28515625" style="63" customWidth="1"/>
    <col min="4" max="5" width="15.7109375" style="62" customWidth="1"/>
    <col min="6" max="6" width="15.7109375" style="63" customWidth="1"/>
    <col min="7" max="7" width="9.140625" style="63" customWidth="1"/>
    <col min="8" max="16384" width="9.140625" style="63"/>
  </cols>
  <sheetData>
    <row r="1" spans="1:7" ht="21" customHeight="1" x14ac:dyDescent="0.25">
      <c r="A1" s="64" t="s">
        <v>90</v>
      </c>
      <c r="B1" s="65"/>
      <c r="C1" s="66"/>
      <c r="D1" s="232"/>
      <c r="E1" s="227"/>
    </row>
    <row r="2" spans="1:7" ht="22.5" customHeight="1" x14ac:dyDescent="0.3">
      <c r="A2" s="64"/>
      <c r="B2" s="65"/>
      <c r="C2" s="105"/>
    </row>
    <row r="3" spans="1:7" s="65" customFormat="1" ht="24" customHeight="1" x14ac:dyDescent="0.3">
      <c r="A3" s="67" t="s">
        <v>297</v>
      </c>
      <c r="B3" s="67"/>
      <c r="C3" s="242" t="s">
        <v>675</v>
      </c>
      <c r="D3" s="228"/>
      <c r="E3" s="228"/>
    </row>
    <row r="4" spans="1:7" s="51" customFormat="1" ht="12.75" customHeight="1" x14ac:dyDescent="0.2">
      <c r="A4" s="68"/>
      <c r="B4" s="69"/>
      <c r="C4" s="68"/>
      <c r="D4" s="55"/>
      <c r="E4" s="55"/>
    </row>
    <row r="5" spans="1:7" s="51" customFormat="1" ht="18" customHeight="1" thickBot="1" x14ac:dyDescent="0.25">
      <c r="A5" s="68"/>
      <c r="B5" s="69"/>
      <c r="C5" s="68"/>
      <c r="D5" s="55"/>
      <c r="E5" s="55"/>
    </row>
    <row r="6" spans="1:7" s="51" customFormat="1" ht="15" customHeight="1" x14ac:dyDescent="0.25">
      <c r="A6" s="106" t="s">
        <v>14</v>
      </c>
      <c r="B6" s="107" t="s">
        <v>13</v>
      </c>
      <c r="C6" s="106" t="s">
        <v>12</v>
      </c>
      <c r="D6" s="229" t="s">
        <v>11</v>
      </c>
      <c r="E6" s="229" t="s">
        <v>11</v>
      </c>
      <c r="F6" s="20" t="s">
        <v>0</v>
      </c>
      <c r="G6" s="113" t="s">
        <v>348</v>
      </c>
    </row>
    <row r="7" spans="1:7" s="51" customFormat="1" ht="21" customHeight="1" thickBot="1" x14ac:dyDescent="0.3">
      <c r="A7" s="108"/>
      <c r="B7" s="109"/>
      <c r="C7" s="110"/>
      <c r="D7" s="230" t="s">
        <v>10</v>
      </c>
      <c r="E7" s="230" t="s">
        <v>9</v>
      </c>
      <c r="F7" s="216" t="s">
        <v>677</v>
      </c>
      <c r="G7" s="114" t="s">
        <v>349</v>
      </c>
    </row>
    <row r="8" spans="1:7" s="51" customFormat="1" ht="18" customHeight="1" thickTop="1" x14ac:dyDescent="0.25">
      <c r="A8" s="241">
        <v>10</v>
      </c>
      <c r="B8" s="241"/>
      <c r="C8" s="93" t="s">
        <v>345</v>
      </c>
      <c r="D8" s="83"/>
      <c r="E8" s="192"/>
      <c r="F8" s="131"/>
      <c r="G8" s="129"/>
    </row>
    <row r="9" spans="1:7" s="51" customFormat="1" ht="13.35" customHeight="1" x14ac:dyDescent="0.25">
      <c r="A9" s="57"/>
      <c r="B9" s="57"/>
      <c r="C9" s="92"/>
      <c r="D9" s="52"/>
      <c r="E9" s="193"/>
      <c r="F9" s="275"/>
      <c r="G9" s="74"/>
    </row>
    <row r="10" spans="1:7" s="51" customFormat="1" ht="15" hidden="1" customHeight="1" x14ac:dyDescent="0.2">
      <c r="A10" s="59"/>
      <c r="B10" s="233">
        <v>2143</v>
      </c>
      <c r="C10" s="59" t="s">
        <v>91</v>
      </c>
      <c r="D10" s="53"/>
      <c r="E10" s="181"/>
      <c r="F10" s="112"/>
      <c r="G10" s="111" t="e">
        <f>(#REF!/E10)*100</f>
        <v>#REF!</v>
      </c>
    </row>
    <row r="11" spans="1:7" s="51" customFormat="1" ht="15" hidden="1" customHeight="1" x14ac:dyDescent="0.2">
      <c r="A11" s="74"/>
      <c r="B11" s="130"/>
      <c r="C11" s="73"/>
      <c r="D11" s="53"/>
      <c r="E11" s="181"/>
      <c r="F11" s="271"/>
      <c r="G11" s="270"/>
    </row>
    <row r="12" spans="1:7" s="51" customFormat="1" ht="15" customHeight="1" x14ac:dyDescent="0.2">
      <c r="A12" s="74"/>
      <c r="B12" s="130">
        <v>2212</v>
      </c>
      <c r="C12" s="73" t="s">
        <v>92</v>
      </c>
      <c r="D12" s="53">
        <v>8690</v>
      </c>
      <c r="E12" s="181">
        <v>8504.2999999999993</v>
      </c>
      <c r="F12" s="112">
        <v>2667</v>
      </c>
      <c r="G12" s="111">
        <f>(F12/E12)*100</f>
        <v>31.360605811177876</v>
      </c>
    </row>
    <row r="13" spans="1:7" s="51" customFormat="1" ht="15" customHeight="1" x14ac:dyDescent="0.2">
      <c r="A13" s="59"/>
      <c r="B13" s="31">
        <v>2219</v>
      </c>
      <c r="C13" s="72" t="s">
        <v>93</v>
      </c>
      <c r="D13" s="53">
        <v>3670</v>
      </c>
      <c r="E13" s="276">
        <v>3670</v>
      </c>
      <c r="F13" s="112">
        <v>1936.6</v>
      </c>
      <c r="G13" s="270">
        <f t="shared" ref="G13:G30" si="0">(F13/E13)*100</f>
        <v>52.768392370572201</v>
      </c>
    </row>
    <row r="14" spans="1:7" s="51" customFormat="1" ht="15" hidden="1" customHeight="1" x14ac:dyDescent="0.2">
      <c r="A14" s="59"/>
      <c r="B14" s="233">
        <v>2221</v>
      </c>
      <c r="C14" s="59" t="s">
        <v>94</v>
      </c>
      <c r="D14" s="53">
        <v>0</v>
      </c>
      <c r="E14" s="276">
        <v>0</v>
      </c>
      <c r="F14" s="112"/>
      <c r="G14" s="270" t="e">
        <f t="shared" si="0"/>
        <v>#DIV/0!</v>
      </c>
    </row>
    <row r="15" spans="1:7" s="51" customFormat="1" ht="15" hidden="1" customHeight="1" x14ac:dyDescent="0.2">
      <c r="A15" s="59"/>
      <c r="B15" s="233">
        <v>3113</v>
      </c>
      <c r="C15" s="59" t="s">
        <v>100</v>
      </c>
      <c r="D15" s="53">
        <v>0</v>
      </c>
      <c r="E15" s="276">
        <v>0</v>
      </c>
      <c r="F15" s="112"/>
      <c r="G15" s="270" t="e">
        <f t="shared" si="0"/>
        <v>#DIV/0!</v>
      </c>
    </row>
    <row r="16" spans="1:7" s="51" customFormat="1" ht="15" hidden="1" customHeight="1" x14ac:dyDescent="0.2">
      <c r="A16" s="59"/>
      <c r="B16" s="31">
        <v>3326</v>
      </c>
      <c r="C16" s="73" t="s">
        <v>397</v>
      </c>
      <c r="D16" s="53">
        <v>0</v>
      </c>
      <c r="E16" s="276">
        <v>0</v>
      </c>
      <c r="F16" s="112"/>
      <c r="G16" s="270" t="e">
        <f t="shared" si="0"/>
        <v>#DIV/0!</v>
      </c>
    </row>
    <row r="17" spans="1:7" s="51" customFormat="1" ht="15" hidden="1" customHeight="1" x14ac:dyDescent="0.2">
      <c r="A17" s="59"/>
      <c r="B17" s="31">
        <v>2271</v>
      </c>
      <c r="C17" s="73" t="s">
        <v>555</v>
      </c>
      <c r="D17" s="53">
        <v>0</v>
      </c>
      <c r="E17" s="276">
        <v>0</v>
      </c>
      <c r="F17" s="112"/>
      <c r="G17" s="270" t="e">
        <f t="shared" si="0"/>
        <v>#DIV/0!</v>
      </c>
    </row>
    <row r="18" spans="1:7" s="51" customFormat="1" ht="15" hidden="1" customHeight="1" x14ac:dyDescent="0.2">
      <c r="A18" s="59"/>
      <c r="B18" s="31">
        <v>3421</v>
      </c>
      <c r="C18" s="73" t="s">
        <v>107</v>
      </c>
      <c r="D18" s="53">
        <v>0</v>
      </c>
      <c r="E18" s="276">
        <v>0</v>
      </c>
      <c r="F18" s="112"/>
      <c r="G18" s="270" t="e">
        <f t="shared" si="0"/>
        <v>#DIV/0!</v>
      </c>
    </row>
    <row r="19" spans="1:7" s="51" customFormat="1" ht="15.75" customHeight="1" x14ac:dyDescent="0.2">
      <c r="A19" s="59"/>
      <c r="B19" s="31">
        <v>3631</v>
      </c>
      <c r="C19" s="73" t="s">
        <v>110</v>
      </c>
      <c r="D19" s="53">
        <v>0</v>
      </c>
      <c r="E19" s="276">
        <v>1392.1</v>
      </c>
      <c r="F19" s="112">
        <v>4</v>
      </c>
      <c r="G19" s="270">
        <f t="shared" si="0"/>
        <v>0.28733567990805264</v>
      </c>
    </row>
    <row r="20" spans="1:7" s="51" customFormat="1" ht="15.75" hidden="1" customHeight="1" x14ac:dyDescent="0.2">
      <c r="A20" s="59"/>
      <c r="B20" s="31">
        <v>3632</v>
      </c>
      <c r="C20" s="73" t="s">
        <v>111</v>
      </c>
      <c r="D20" s="53">
        <v>0</v>
      </c>
      <c r="E20" s="276">
        <v>0</v>
      </c>
      <c r="F20" s="112"/>
      <c r="G20" s="270" t="e">
        <f t="shared" si="0"/>
        <v>#DIV/0!</v>
      </c>
    </row>
    <row r="21" spans="1:7" s="51" customFormat="1" ht="15" customHeight="1" x14ac:dyDescent="0.2">
      <c r="A21" s="59"/>
      <c r="B21" s="233">
        <v>3639</v>
      </c>
      <c r="C21" s="59" t="s">
        <v>388</v>
      </c>
      <c r="D21" s="53">
        <v>10626</v>
      </c>
      <c r="E21" s="276">
        <v>10748.1</v>
      </c>
      <c r="F21" s="112">
        <v>2183.6</v>
      </c>
      <c r="G21" s="270">
        <f t="shared" si="0"/>
        <v>20.316148900735943</v>
      </c>
    </row>
    <row r="22" spans="1:7" s="51" customFormat="1" ht="15" customHeight="1" x14ac:dyDescent="0.2">
      <c r="A22" s="59"/>
      <c r="B22" s="31">
        <v>3722</v>
      </c>
      <c r="C22" s="73" t="s">
        <v>115</v>
      </c>
      <c r="D22" s="53">
        <v>38121</v>
      </c>
      <c r="E22" s="276">
        <v>38219.5</v>
      </c>
      <c r="F22" s="112">
        <v>9797.9</v>
      </c>
      <c r="G22" s="270">
        <f t="shared" si="0"/>
        <v>25.635866507934431</v>
      </c>
    </row>
    <row r="23" spans="1:7" s="51" customFormat="1" ht="17.100000000000001" hidden="1" customHeight="1" x14ac:dyDescent="0.2">
      <c r="A23" s="59"/>
      <c r="B23" s="31">
        <v>3725</v>
      </c>
      <c r="C23" s="72" t="s">
        <v>583</v>
      </c>
      <c r="D23" s="53">
        <v>0</v>
      </c>
      <c r="E23" s="276">
        <v>0</v>
      </c>
      <c r="F23" s="271"/>
      <c r="G23" s="270" t="e">
        <f t="shared" si="0"/>
        <v>#DIV/0!</v>
      </c>
    </row>
    <row r="24" spans="1:7" s="51" customFormat="1" ht="17.100000000000001" hidden="1" customHeight="1" x14ac:dyDescent="0.2">
      <c r="A24" s="59"/>
      <c r="B24" s="31">
        <v>3726</v>
      </c>
      <c r="C24" s="72" t="s">
        <v>116</v>
      </c>
      <c r="D24" s="53">
        <v>0</v>
      </c>
      <c r="E24" s="276">
        <v>0</v>
      </c>
      <c r="F24" s="112"/>
      <c r="G24" s="270" t="e">
        <f t="shared" si="0"/>
        <v>#DIV/0!</v>
      </c>
    </row>
    <row r="25" spans="1:7" s="51" customFormat="1" ht="16.350000000000001" customHeight="1" x14ac:dyDescent="0.2">
      <c r="A25" s="59"/>
      <c r="B25" s="85">
        <v>3745</v>
      </c>
      <c r="C25" s="76" t="s">
        <v>119</v>
      </c>
      <c r="D25" s="53">
        <v>4875</v>
      </c>
      <c r="E25" s="276">
        <v>4948</v>
      </c>
      <c r="F25" s="112">
        <v>1509.3</v>
      </c>
      <c r="G25" s="270">
        <f t="shared" si="0"/>
        <v>30.503233629749392</v>
      </c>
    </row>
    <row r="26" spans="1:7" s="51" customFormat="1" ht="15" customHeight="1" x14ac:dyDescent="0.2">
      <c r="A26" s="59"/>
      <c r="B26" s="31">
        <v>4349</v>
      </c>
      <c r="C26" s="59" t="s">
        <v>645</v>
      </c>
      <c r="D26" s="53">
        <v>3752</v>
      </c>
      <c r="E26" s="276">
        <v>4788</v>
      </c>
      <c r="F26" s="112">
        <v>812.4</v>
      </c>
      <c r="G26" s="270">
        <f t="shared" si="0"/>
        <v>16.967418546365913</v>
      </c>
    </row>
    <row r="27" spans="1:7" s="51" customFormat="1" ht="14.1" hidden="1" customHeight="1" x14ac:dyDescent="0.2">
      <c r="A27" s="59"/>
      <c r="B27" s="31">
        <v>5269</v>
      </c>
      <c r="C27" s="59" t="s">
        <v>526</v>
      </c>
      <c r="D27" s="53">
        <v>0</v>
      </c>
      <c r="E27" s="276">
        <v>0</v>
      </c>
      <c r="F27" s="112"/>
      <c r="G27" s="270" t="e">
        <f t="shared" si="0"/>
        <v>#DIV/0!</v>
      </c>
    </row>
    <row r="28" spans="1:7" s="51" customFormat="1" ht="17.100000000000001" customHeight="1" thickBot="1" x14ac:dyDescent="0.25">
      <c r="A28" s="74"/>
      <c r="B28" s="31">
        <v>6171</v>
      </c>
      <c r="C28" s="59" t="s">
        <v>136</v>
      </c>
      <c r="D28" s="53">
        <v>1916</v>
      </c>
      <c r="E28" s="276">
        <v>1948</v>
      </c>
      <c r="F28" s="271">
        <v>1792.5</v>
      </c>
      <c r="G28" s="270">
        <f t="shared" si="0"/>
        <v>92.017453798767974</v>
      </c>
    </row>
    <row r="29" spans="1:7" s="51" customFormat="1" ht="18.600000000000001" hidden="1" customHeight="1" thickBot="1" x14ac:dyDescent="0.25">
      <c r="A29" s="135"/>
      <c r="B29" s="272">
        <v>6221</v>
      </c>
      <c r="C29" s="273" t="s">
        <v>614</v>
      </c>
      <c r="D29" s="53"/>
      <c r="E29" s="181"/>
      <c r="F29" s="271"/>
      <c r="G29" s="119" t="e">
        <f>(#REF!/E29)*100</f>
        <v>#REF!</v>
      </c>
    </row>
    <row r="30" spans="1:7" s="51" customFormat="1" ht="22.5" customHeight="1" thickTop="1" thickBot="1" x14ac:dyDescent="0.3">
      <c r="A30" s="79"/>
      <c r="B30" s="80"/>
      <c r="C30" s="89" t="s">
        <v>340</v>
      </c>
      <c r="D30" s="87">
        <f>SUM(D8:D29)</f>
        <v>71650</v>
      </c>
      <c r="E30" s="184">
        <f>SUM(E8:E29)</f>
        <v>74218</v>
      </c>
      <c r="F30" s="203">
        <f t="shared" ref="F30" si="1">SUM(F8:F29)</f>
        <v>20703.3</v>
      </c>
      <c r="G30" s="117">
        <f t="shared" si="0"/>
        <v>27.895254520466732</v>
      </c>
    </row>
    <row r="31" spans="1:7" s="51" customFormat="1" ht="12.75" customHeight="1" x14ac:dyDescent="0.2">
      <c r="A31" s="68"/>
      <c r="B31" s="69"/>
      <c r="C31" s="68"/>
      <c r="D31" s="55"/>
      <c r="E31" s="55"/>
    </row>
    <row r="32" spans="1:7" s="51" customFormat="1" ht="12.75" customHeight="1" thickBot="1" x14ac:dyDescent="0.25">
      <c r="A32" s="68"/>
      <c r="B32" s="69"/>
      <c r="C32" s="68"/>
      <c r="D32" s="55"/>
      <c r="E32" s="55"/>
    </row>
    <row r="33" spans="1:7" s="51" customFormat="1" ht="15.75" x14ac:dyDescent="0.25">
      <c r="A33" s="106" t="s">
        <v>14</v>
      </c>
      <c r="B33" s="107" t="s">
        <v>13</v>
      </c>
      <c r="C33" s="106" t="s">
        <v>12</v>
      </c>
      <c r="D33" s="229" t="s">
        <v>11</v>
      </c>
      <c r="E33" s="229" t="s">
        <v>11</v>
      </c>
      <c r="F33" s="20" t="s">
        <v>0</v>
      </c>
      <c r="G33" s="113" t="s">
        <v>348</v>
      </c>
    </row>
    <row r="34" spans="1:7" s="51" customFormat="1" ht="15.75" customHeight="1" thickBot="1" x14ac:dyDescent="0.3">
      <c r="A34" s="108"/>
      <c r="B34" s="109"/>
      <c r="C34" s="110"/>
      <c r="D34" s="230" t="s">
        <v>10</v>
      </c>
      <c r="E34" s="230" t="s">
        <v>9</v>
      </c>
      <c r="F34" s="216" t="s">
        <v>677</v>
      </c>
      <c r="G34" s="114" t="s">
        <v>349</v>
      </c>
    </row>
    <row r="35" spans="1:7" s="51" customFormat="1" ht="16.5" customHeight="1" thickTop="1" x14ac:dyDescent="0.25">
      <c r="A35" s="57">
        <v>20</v>
      </c>
      <c r="B35" s="57"/>
      <c r="C35" s="86" t="s">
        <v>431</v>
      </c>
      <c r="D35" s="52"/>
      <c r="E35" s="193"/>
      <c r="F35" s="131"/>
      <c r="G35" s="129"/>
    </row>
    <row r="36" spans="1:7" s="51" customFormat="1" ht="16.5" customHeight="1" x14ac:dyDescent="0.2">
      <c r="A36" s="56"/>
      <c r="B36" s="56"/>
      <c r="C36" s="58"/>
      <c r="D36" s="53"/>
      <c r="E36" s="181"/>
      <c r="F36" s="132"/>
      <c r="G36" s="59"/>
    </row>
    <row r="37" spans="1:7" s="51" customFormat="1" ht="15" hidden="1" customHeight="1" x14ac:dyDescent="0.2">
      <c r="A37" s="59"/>
      <c r="B37" s="71">
        <v>3541</v>
      </c>
      <c r="C37" s="59" t="s">
        <v>150</v>
      </c>
      <c r="D37" s="53"/>
      <c r="E37" s="181"/>
      <c r="F37" s="112"/>
      <c r="G37" s="119" t="e">
        <f>(#REF!/E37)*100</f>
        <v>#REF!</v>
      </c>
    </row>
    <row r="38" spans="1:7" s="51" customFormat="1" ht="15" customHeight="1" x14ac:dyDescent="0.2">
      <c r="A38" s="59"/>
      <c r="B38" s="71">
        <v>3599</v>
      </c>
      <c r="C38" s="59" t="s">
        <v>151</v>
      </c>
      <c r="D38" s="53">
        <v>5</v>
      </c>
      <c r="E38" s="181">
        <v>5</v>
      </c>
      <c r="F38" s="112">
        <v>0</v>
      </c>
      <c r="G38" s="270">
        <f t="shared" ref="G38:G65" si="2">(F38/E38)*100</f>
        <v>0</v>
      </c>
    </row>
    <row r="39" spans="1:7" s="51" customFormat="1" ht="15" hidden="1" customHeight="1" x14ac:dyDescent="0.2">
      <c r="A39" s="59"/>
      <c r="B39" s="71">
        <v>4193</v>
      </c>
      <c r="C39" s="59" t="s">
        <v>152</v>
      </c>
      <c r="D39" s="53"/>
      <c r="E39" s="181"/>
      <c r="F39" s="112"/>
      <c r="G39" s="270" t="e">
        <f t="shared" si="2"/>
        <v>#DIV/0!</v>
      </c>
    </row>
    <row r="40" spans="1:7" s="51" customFormat="1" ht="15" hidden="1" customHeight="1" x14ac:dyDescent="0.2">
      <c r="A40" s="59"/>
      <c r="B40" s="71">
        <v>3900</v>
      </c>
      <c r="C40" s="59" t="s">
        <v>407</v>
      </c>
      <c r="D40" s="53"/>
      <c r="E40" s="181"/>
      <c r="F40" s="112"/>
      <c r="G40" s="270" t="e">
        <f t="shared" si="2"/>
        <v>#DIV/0!</v>
      </c>
    </row>
    <row r="41" spans="1:7" s="51" customFormat="1" ht="15" x14ac:dyDescent="0.2">
      <c r="A41" s="78"/>
      <c r="B41" s="71">
        <v>4312</v>
      </c>
      <c r="C41" s="59" t="s">
        <v>256</v>
      </c>
      <c r="D41" s="53">
        <v>400</v>
      </c>
      <c r="E41" s="276">
        <v>400</v>
      </c>
      <c r="F41" s="112">
        <v>71.099999999999994</v>
      </c>
      <c r="G41" s="270">
        <f t="shared" si="2"/>
        <v>17.774999999999999</v>
      </c>
    </row>
    <row r="42" spans="1:7" s="51" customFormat="1" ht="15" x14ac:dyDescent="0.2">
      <c r="A42" s="78"/>
      <c r="B42" s="71">
        <v>4319</v>
      </c>
      <c r="C42" s="59" t="s">
        <v>314</v>
      </c>
      <c r="D42" s="53">
        <v>300</v>
      </c>
      <c r="E42" s="276">
        <v>300</v>
      </c>
      <c r="F42" s="112">
        <v>66.3</v>
      </c>
      <c r="G42" s="270">
        <f t="shared" si="2"/>
        <v>22.1</v>
      </c>
    </row>
    <row r="43" spans="1:7" s="51" customFormat="1" ht="15" x14ac:dyDescent="0.2">
      <c r="A43" s="78"/>
      <c r="B43" s="71">
        <v>4329</v>
      </c>
      <c r="C43" s="59" t="s">
        <v>153</v>
      </c>
      <c r="D43" s="53">
        <v>15</v>
      </c>
      <c r="E43" s="276">
        <v>15</v>
      </c>
      <c r="F43" s="112">
        <v>3.5</v>
      </c>
      <c r="G43" s="270">
        <f t="shared" si="2"/>
        <v>23.333333333333332</v>
      </c>
    </row>
    <row r="44" spans="1:7" s="51" customFormat="1" ht="15" hidden="1" x14ac:dyDescent="0.2">
      <c r="A44" s="59"/>
      <c r="B44" s="71">
        <v>4333</v>
      </c>
      <c r="C44" s="59" t="s">
        <v>154</v>
      </c>
      <c r="D44" s="53">
        <v>0</v>
      </c>
      <c r="E44" s="276">
        <v>0</v>
      </c>
      <c r="F44" s="112"/>
      <c r="G44" s="270" t="e">
        <f t="shared" si="2"/>
        <v>#DIV/0!</v>
      </c>
    </row>
    <row r="45" spans="1:7" s="51" customFormat="1" ht="15" x14ac:dyDescent="0.2">
      <c r="A45" s="59"/>
      <c r="B45" s="71">
        <v>4339</v>
      </c>
      <c r="C45" s="59" t="s">
        <v>155</v>
      </c>
      <c r="D45" s="53">
        <v>4244</v>
      </c>
      <c r="E45" s="276">
        <v>4244</v>
      </c>
      <c r="F45" s="112">
        <v>2027.5</v>
      </c>
      <c r="G45" s="270">
        <f t="shared" si="2"/>
        <v>47.773327049952876</v>
      </c>
    </row>
    <row r="46" spans="1:7" s="51" customFormat="1" ht="15" customHeight="1" x14ac:dyDescent="0.2">
      <c r="A46" s="59"/>
      <c r="B46" s="71">
        <v>4342</v>
      </c>
      <c r="C46" s="59" t="s">
        <v>156</v>
      </c>
      <c r="D46" s="53">
        <v>150</v>
      </c>
      <c r="E46" s="276">
        <v>180</v>
      </c>
      <c r="F46" s="112">
        <v>30</v>
      </c>
      <c r="G46" s="270">
        <f t="shared" si="2"/>
        <v>16.666666666666664</v>
      </c>
    </row>
    <row r="47" spans="1:7" s="51" customFormat="1" ht="15" customHeight="1" x14ac:dyDescent="0.2">
      <c r="A47" s="59"/>
      <c r="B47" s="71">
        <v>4343</v>
      </c>
      <c r="C47" s="59" t="s">
        <v>157</v>
      </c>
      <c r="D47" s="53">
        <v>50</v>
      </c>
      <c r="E47" s="276">
        <v>50</v>
      </c>
      <c r="F47" s="112">
        <v>0</v>
      </c>
      <c r="G47" s="270">
        <f t="shared" si="2"/>
        <v>0</v>
      </c>
    </row>
    <row r="48" spans="1:7" s="51" customFormat="1" ht="15" customHeight="1" x14ac:dyDescent="0.2">
      <c r="A48" s="59"/>
      <c r="B48" s="71">
        <v>4344</v>
      </c>
      <c r="C48" s="59" t="s">
        <v>272</v>
      </c>
      <c r="D48" s="53">
        <v>337</v>
      </c>
      <c r="E48" s="276">
        <v>347</v>
      </c>
      <c r="F48" s="112">
        <v>299.60000000000002</v>
      </c>
      <c r="G48" s="270">
        <f t="shared" si="2"/>
        <v>86.340057636887607</v>
      </c>
    </row>
    <row r="49" spans="1:7" s="51" customFormat="1" ht="15" customHeight="1" x14ac:dyDescent="0.2">
      <c r="A49" s="59"/>
      <c r="B49" s="71">
        <v>4349</v>
      </c>
      <c r="C49" s="59" t="s">
        <v>158</v>
      </c>
      <c r="D49" s="53">
        <v>1550</v>
      </c>
      <c r="E49" s="276">
        <v>1425</v>
      </c>
      <c r="F49" s="112">
        <v>470</v>
      </c>
      <c r="G49" s="270">
        <f t="shared" si="2"/>
        <v>32.982456140350877</v>
      </c>
    </row>
    <row r="50" spans="1:7" s="51" customFormat="1" ht="15" customHeight="1" x14ac:dyDescent="0.2">
      <c r="A50" s="78"/>
      <c r="B50" s="81">
        <v>4351</v>
      </c>
      <c r="C50" s="78" t="s">
        <v>159</v>
      </c>
      <c r="D50" s="53">
        <v>2286</v>
      </c>
      <c r="E50" s="276">
        <v>2016.5</v>
      </c>
      <c r="F50" s="112">
        <v>1883.5</v>
      </c>
      <c r="G50" s="270">
        <f t="shared" si="2"/>
        <v>93.404413587899825</v>
      </c>
    </row>
    <row r="51" spans="1:7" s="51" customFormat="1" ht="15" hidden="1" customHeight="1" x14ac:dyDescent="0.2">
      <c r="A51" s="78"/>
      <c r="B51" s="81">
        <v>4353</v>
      </c>
      <c r="C51" s="78" t="s">
        <v>309</v>
      </c>
      <c r="D51" s="53">
        <v>0</v>
      </c>
      <c r="E51" s="276">
        <v>0</v>
      </c>
      <c r="F51" s="112"/>
      <c r="G51" s="270" t="e">
        <f t="shared" si="2"/>
        <v>#DIV/0!</v>
      </c>
    </row>
    <row r="52" spans="1:7" s="51" customFormat="1" ht="15" customHeight="1" x14ac:dyDescent="0.2">
      <c r="A52" s="78"/>
      <c r="B52" s="81">
        <v>4356</v>
      </c>
      <c r="C52" s="78" t="s">
        <v>257</v>
      </c>
      <c r="D52" s="53">
        <v>194</v>
      </c>
      <c r="E52" s="276">
        <v>242.5</v>
      </c>
      <c r="F52" s="112">
        <v>242.4</v>
      </c>
      <c r="G52" s="270">
        <f t="shared" si="2"/>
        <v>99.958762886597938</v>
      </c>
    </row>
    <row r="53" spans="1:7" s="51" customFormat="1" ht="15" customHeight="1" x14ac:dyDescent="0.2">
      <c r="A53" s="78"/>
      <c r="B53" s="81">
        <v>4357</v>
      </c>
      <c r="C53" s="78" t="s">
        <v>503</v>
      </c>
      <c r="D53" s="53">
        <v>261</v>
      </c>
      <c r="E53" s="276">
        <v>312.5</v>
      </c>
      <c r="F53" s="112">
        <v>312.2</v>
      </c>
      <c r="G53" s="270">
        <f t="shared" si="2"/>
        <v>99.903999999999996</v>
      </c>
    </row>
    <row r="54" spans="1:7" s="51" customFormat="1" ht="15" customHeight="1" x14ac:dyDescent="0.2">
      <c r="A54" s="78"/>
      <c r="B54" s="81">
        <v>4358</v>
      </c>
      <c r="C54" s="78" t="s">
        <v>261</v>
      </c>
      <c r="D54" s="53">
        <v>311</v>
      </c>
      <c r="E54" s="276">
        <v>311</v>
      </c>
      <c r="F54" s="112">
        <v>199.6</v>
      </c>
      <c r="G54" s="270">
        <f t="shared" si="2"/>
        <v>64.180064308681679</v>
      </c>
    </row>
    <row r="55" spans="1:7" s="51" customFormat="1" ht="15" customHeight="1" x14ac:dyDescent="0.2">
      <c r="A55" s="78"/>
      <c r="B55" s="81">
        <v>4359</v>
      </c>
      <c r="C55" s="78" t="s">
        <v>260</v>
      </c>
      <c r="D55" s="53">
        <v>47</v>
      </c>
      <c r="E55" s="276">
        <v>56</v>
      </c>
      <c r="F55" s="112">
        <v>55.8</v>
      </c>
      <c r="G55" s="270">
        <f t="shared" si="2"/>
        <v>99.642857142857139</v>
      </c>
    </row>
    <row r="56" spans="1:7" s="51" customFormat="1" ht="15" customHeight="1" x14ac:dyDescent="0.2">
      <c r="A56" s="59"/>
      <c r="B56" s="71">
        <v>4371</v>
      </c>
      <c r="C56" s="88" t="s">
        <v>160</v>
      </c>
      <c r="D56" s="53">
        <v>359</v>
      </c>
      <c r="E56" s="276">
        <v>440.5</v>
      </c>
      <c r="F56" s="112">
        <v>440.2</v>
      </c>
      <c r="G56" s="270">
        <f t="shared" si="2"/>
        <v>99.931895573212259</v>
      </c>
    </row>
    <row r="57" spans="1:7" s="51" customFormat="1" ht="15" x14ac:dyDescent="0.2">
      <c r="A57" s="59"/>
      <c r="B57" s="71">
        <v>4372</v>
      </c>
      <c r="C57" s="59" t="s">
        <v>273</v>
      </c>
      <c r="D57" s="53">
        <v>35</v>
      </c>
      <c r="E57" s="276">
        <v>90</v>
      </c>
      <c r="F57" s="112">
        <v>55</v>
      </c>
      <c r="G57" s="270">
        <f t="shared" si="2"/>
        <v>61.111111111111114</v>
      </c>
    </row>
    <row r="58" spans="1:7" s="51" customFormat="1" ht="15" x14ac:dyDescent="0.2">
      <c r="A58" s="59"/>
      <c r="B58" s="71">
        <v>4374</v>
      </c>
      <c r="C58" s="59" t="s">
        <v>161</v>
      </c>
      <c r="D58" s="53">
        <v>141</v>
      </c>
      <c r="E58" s="276">
        <v>168.5</v>
      </c>
      <c r="F58" s="112">
        <v>168.5</v>
      </c>
      <c r="G58" s="270">
        <f t="shared" si="2"/>
        <v>100</v>
      </c>
    </row>
    <row r="59" spans="1:7" s="51" customFormat="1" ht="15" x14ac:dyDescent="0.2">
      <c r="A59" s="59"/>
      <c r="B59" s="81">
        <v>4375</v>
      </c>
      <c r="C59" s="78" t="s">
        <v>633</v>
      </c>
      <c r="D59" s="53">
        <v>335</v>
      </c>
      <c r="E59" s="276">
        <v>200</v>
      </c>
      <c r="F59" s="271">
        <v>133.9</v>
      </c>
      <c r="G59" s="270">
        <f t="shared" si="2"/>
        <v>66.95</v>
      </c>
    </row>
    <row r="60" spans="1:7" s="51" customFormat="1" ht="15" x14ac:dyDescent="0.2">
      <c r="A60" s="59"/>
      <c r="B60" s="81">
        <v>4376</v>
      </c>
      <c r="C60" s="78" t="s">
        <v>394</v>
      </c>
      <c r="D60" s="53">
        <v>281</v>
      </c>
      <c r="E60" s="276">
        <v>337.5</v>
      </c>
      <c r="F60" s="112">
        <v>337.1</v>
      </c>
      <c r="G60" s="270">
        <f t="shared" si="2"/>
        <v>99.881481481481487</v>
      </c>
    </row>
    <row r="61" spans="1:7" s="51" customFormat="1" ht="15" hidden="1" x14ac:dyDescent="0.2">
      <c r="A61" s="59"/>
      <c r="B61" s="81">
        <v>4377</v>
      </c>
      <c r="C61" s="78" t="s">
        <v>441</v>
      </c>
      <c r="D61" s="53">
        <v>0</v>
      </c>
      <c r="E61" s="276">
        <v>0</v>
      </c>
      <c r="F61" s="112"/>
      <c r="G61" s="270" t="e">
        <f t="shared" si="2"/>
        <v>#DIV/0!</v>
      </c>
    </row>
    <row r="62" spans="1:7" s="51" customFormat="1" ht="15" x14ac:dyDescent="0.2">
      <c r="A62" s="59"/>
      <c r="B62" s="81">
        <v>4378</v>
      </c>
      <c r="C62" s="78" t="s">
        <v>274</v>
      </c>
      <c r="D62" s="53">
        <v>124</v>
      </c>
      <c r="E62" s="276">
        <v>149</v>
      </c>
      <c r="F62" s="112">
        <v>148.69999999999999</v>
      </c>
      <c r="G62" s="270">
        <f t="shared" si="2"/>
        <v>99.798657718120793</v>
      </c>
    </row>
    <row r="63" spans="1:7" s="51" customFormat="1" ht="15" x14ac:dyDescent="0.2">
      <c r="A63" s="78"/>
      <c r="B63" s="81">
        <v>4379</v>
      </c>
      <c r="C63" s="78" t="s">
        <v>262</v>
      </c>
      <c r="D63" s="53">
        <v>679</v>
      </c>
      <c r="E63" s="276">
        <v>814</v>
      </c>
      <c r="F63" s="112">
        <v>813.8</v>
      </c>
      <c r="G63" s="270">
        <f t="shared" si="2"/>
        <v>99.975429975429975</v>
      </c>
    </row>
    <row r="64" spans="1:7" s="51" customFormat="1" ht="15" x14ac:dyDescent="0.2">
      <c r="A64" s="78"/>
      <c r="B64" s="81">
        <v>4399</v>
      </c>
      <c r="C64" s="78" t="s">
        <v>162</v>
      </c>
      <c r="D64" s="53">
        <v>2500</v>
      </c>
      <c r="E64" s="276">
        <v>2500</v>
      </c>
      <c r="F64" s="112">
        <v>659.5</v>
      </c>
      <c r="G64" s="270">
        <f t="shared" si="2"/>
        <v>26.38</v>
      </c>
    </row>
    <row r="65" spans="1:7" s="51" customFormat="1" ht="15.75" thickBot="1" x14ac:dyDescent="0.25">
      <c r="A65" s="78"/>
      <c r="B65" s="81">
        <v>6171</v>
      </c>
      <c r="C65" s="76" t="s">
        <v>185</v>
      </c>
      <c r="D65" s="53">
        <v>3145</v>
      </c>
      <c r="E65" s="276">
        <v>3145</v>
      </c>
      <c r="F65" s="112">
        <v>526.79999999999995</v>
      </c>
      <c r="G65" s="270">
        <f t="shared" si="2"/>
        <v>16.75039745627981</v>
      </c>
    </row>
    <row r="66" spans="1:7" s="51" customFormat="1" ht="17.25" hidden="1" customHeight="1" thickBot="1" x14ac:dyDescent="0.25">
      <c r="A66" s="56"/>
      <c r="B66" s="56">
        <v>6402</v>
      </c>
      <c r="C66" s="72" t="s">
        <v>137</v>
      </c>
      <c r="D66" s="53"/>
      <c r="E66" s="181"/>
      <c r="F66" s="112"/>
      <c r="G66" s="111" t="e">
        <f>(#REF!/E66)*100</f>
        <v>#REF!</v>
      </c>
    </row>
    <row r="67" spans="1:7" s="51" customFormat="1" ht="18.75" customHeight="1" thickTop="1" thickBot="1" x14ac:dyDescent="0.3">
      <c r="A67" s="79"/>
      <c r="B67" s="80"/>
      <c r="C67" s="89" t="s">
        <v>440</v>
      </c>
      <c r="D67" s="87">
        <f t="shared" ref="D67:F67" si="3">SUM(D37:D66)</f>
        <v>17749</v>
      </c>
      <c r="E67" s="184">
        <f t="shared" si="3"/>
        <v>17749</v>
      </c>
      <c r="F67" s="203">
        <f t="shared" si="3"/>
        <v>8945</v>
      </c>
      <c r="G67" s="117">
        <f t="shared" ref="G67" si="4">(F67/E67)*100</f>
        <v>50.397205476364867</v>
      </c>
    </row>
    <row r="68" spans="1:7" s="51" customFormat="1" ht="12.75" customHeight="1" x14ac:dyDescent="0.2">
      <c r="A68" s="68"/>
      <c r="B68" s="69"/>
      <c r="C68" s="68"/>
      <c r="D68" s="55"/>
      <c r="E68" s="55"/>
    </row>
    <row r="69" spans="1:7" s="51" customFormat="1" ht="21" customHeight="1" thickBot="1" x14ac:dyDescent="0.25">
      <c r="A69" s="68"/>
      <c r="B69" s="69"/>
      <c r="C69" s="68"/>
      <c r="D69" s="228"/>
      <c r="E69" s="228"/>
    </row>
    <row r="70" spans="1:7" s="51" customFormat="1" ht="15.75" x14ac:dyDescent="0.25">
      <c r="A70" s="106" t="s">
        <v>14</v>
      </c>
      <c r="B70" s="107" t="s">
        <v>13</v>
      </c>
      <c r="C70" s="106" t="s">
        <v>12</v>
      </c>
      <c r="D70" s="229" t="s">
        <v>11</v>
      </c>
      <c r="E70" s="229" t="s">
        <v>11</v>
      </c>
      <c r="F70" s="20" t="s">
        <v>0</v>
      </c>
      <c r="G70" s="113" t="s">
        <v>348</v>
      </c>
    </row>
    <row r="71" spans="1:7" s="51" customFormat="1" ht="15.75" customHeight="1" thickBot="1" x14ac:dyDescent="0.3">
      <c r="A71" s="108"/>
      <c r="B71" s="109"/>
      <c r="C71" s="110"/>
      <c r="D71" s="230" t="s">
        <v>10</v>
      </c>
      <c r="E71" s="230" t="s">
        <v>9</v>
      </c>
      <c r="F71" s="216" t="s">
        <v>677</v>
      </c>
      <c r="G71" s="114" t="s">
        <v>349</v>
      </c>
    </row>
    <row r="72" spans="1:7" s="51" customFormat="1" ht="16.5" customHeight="1" thickTop="1" x14ac:dyDescent="0.25">
      <c r="A72" s="57">
        <v>30</v>
      </c>
      <c r="B72" s="57"/>
      <c r="C72" s="86" t="s">
        <v>86</v>
      </c>
      <c r="D72" s="52"/>
      <c r="E72" s="193"/>
      <c r="F72" s="131"/>
      <c r="G72" s="129"/>
    </row>
    <row r="73" spans="1:7" s="51" customFormat="1" ht="16.5" customHeight="1" x14ac:dyDescent="0.2">
      <c r="A73" s="56"/>
      <c r="B73" s="56"/>
      <c r="C73" s="58"/>
      <c r="D73" s="53"/>
      <c r="E73" s="181"/>
      <c r="F73" s="132"/>
      <c r="G73" s="59"/>
    </row>
    <row r="74" spans="1:7" s="51" customFormat="1" ht="15" hidden="1" x14ac:dyDescent="0.2">
      <c r="A74" s="59"/>
      <c r="B74" s="56">
        <v>1014</v>
      </c>
      <c r="C74" s="59" t="s">
        <v>527</v>
      </c>
      <c r="D74" s="53"/>
      <c r="E74" s="181"/>
      <c r="F74" s="112"/>
      <c r="G74" s="111" t="e">
        <f>(#REF!/E74)*100</f>
        <v>#REF!</v>
      </c>
    </row>
    <row r="75" spans="1:7" s="51" customFormat="1" ht="15" hidden="1" x14ac:dyDescent="0.2">
      <c r="A75" s="59"/>
      <c r="B75" s="56">
        <v>3341</v>
      </c>
      <c r="C75" s="68" t="s">
        <v>124</v>
      </c>
      <c r="D75" s="53"/>
      <c r="E75" s="181"/>
      <c r="F75" s="112"/>
      <c r="G75" s="111" t="e">
        <f>(#REF!/E75)*100</f>
        <v>#REF!</v>
      </c>
    </row>
    <row r="76" spans="1:7" s="51" customFormat="1" ht="15.75" customHeight="1" x14ac:dyDescent="0.2">
      <c r="A76" s="59"/>
      <c r="B76" s="56">
        <v>3319</v>
      </c>
      <c r="C76" s="72" t="s">
        <v>398</v>
      </c>
      <c r="D76" s="53">
        <v>250</v>
      </c>
      <c r="E76" s="181">
        <v>250</v>
      </c>
      <c r="F76" s="112">
        <v>0</v>
      </c>
      <c r="G76" s="270">
        <f t="shared" ref="G76:G100" si="5">(F76/E76)*100</f>
        <v>0</v>
      </c>
    </row>
    <row r="77" spans="1:7" s="51" customFormat="1" ht="15.75" hidden="1" customHeight="1" x14ac:dyDescent="0.2">
      <c r="A77" s="59"/>
      <c r="B77" s="56">
        <v>3326</v>
      </c>
      <c r="C77" s="72" t="s">
        <v>397</v>
      </c>
      <c r="D77" s="53"/>
      <c r="E77" s="181"/>
      <c r="F77" s="112"/>
      <c r="G77" s="270" t="e">
        <f t="shared" si="5"/>
        <v>#DIV/0!</v>
      </c>
    </row>
    <row r="78" spans="1:7" s="51" customFormat="1" ht="15.75" customHeight="1" x14ac:dyDescent="0.2">
      <c r="A78" s="59"/>
      <c r="B78" s="56">
        <v>3349</v>
      </c>
      <c r="C78" s="72" t="s">
        <v>125</v>
      </c>
      <c r="D78" s="53">
        <v>786</v>
      </c>
      <c r="E78" s="276">
        <v>786</v>
      </c>
      <c r="F78" s="112">
        <v>139.80000000000001</v>
      </c>
      <c r="G78" s="270">
        <f t="shared" si="5"/>
        <v>17.786259541984734</v>
      </c>
    </row>
    <row r="79" spans="1:7" s="51" customFormat="1" ht="15.75" hidden="1" customHeight="1" x14ac:dyDescent="0.2">
      <c r="A79" s="59"/>
      <c r="B79" s="71">
        <v>3419</v>
      </c>
      <c r="C79" s="73" t="s">
        <v>634</v>
      </c>
      <c r="D79" s="53">
        <v>0</v>
      </c>
      <c r="E79" s="276">
        <v>0</v>
      </c>
      <c r="F79" s="271"/>
      <c r="G79" s="270" t="e">
        <f t="shared" si="5"/>
        <v>#DIV/0!</v>
      </c>
    </row>
    <row r="80" spans="1:7" s="51" customFormat="1" ht="15.75" customHeight="1" x14ac:dyDescent="0.2">
      <c r="A80" s="59"/>
      <c r="B80" s="71">
        <v>3699</v>
      </c>
      <c r="C80" s="73" t="s">
        <v>114</v>
      </c>
      <c r="D80" s="53">
        <v>769</v>
      </c>
      <c r="E80" s="276">
        <v>769</v>
      </c>
      <c r="F80" s="112">
        <v>87.1</v>
      </c>
      <c r="G80" s="270">
        <f t="shared" si="5"/>
        <v>11.326397919375813</v>
      </c>
    </row>
    <row r="81" spans="1:7" s="51" customFormat="1" ht="15.75" customHeight="1" x14ac:dyDescent="0.2">
      <c r="A81" s="59"/>
      <c r="B81" s="71">
        <v>3733</v>
      </c>
      <c r="C81" s="72" t="s">
        <v>117</v>
      </c>
      <c r="D81" s="53">
        <v>40</v>
      </c>
      <c r="E81" s="276">
        <v>40</v>
      </c>
      <c r="F81" s="112">
        <v>0</v>
      </c>
      <c r="G81" s="270">
        <f t="shared" si="5"/>
        <v>0</v>
      </c>
    </row>
    <row r="82" spans="1:7" s="51" customFormat="1" ht="16.5" hidden="1" customHeight="1" x14ac:dyDescent="0.2">
      <c r="A82" s="59"/>
      <c r="B82" s="56">
        <v>3745</v>
      </c>
      <c r="C82" s="72" t="s">
        <v>119</v>
      </c>
      <c r="D82" s="53">
        <v>0</v>
      </c>
      <c r="E82" s="276">
        <v>0</v>
      </c>
      <c r="F82" s="112"/>
      <c r="G82" s="270" t="e">
        <f t="shared" si="5"/>
        <v>#DIV/0!</v>
      </c>
    </row>
    <row r="83" spans="1:7" s="51" customFormat="1" ht="15.75" hidden="1" customHeight="1" x14ac:dyDescent="0.2">
      <c r="A83" s="59"/>
      <c r="B83" s="56">
        <v>3900</v>
      </c>
      <c r="C83" s="59" t="s">
        <v>392</v>
      </c>
      <c r="D83" s="53">
        <v>0</v>
      </c>
      <c r="E83" s="276">
        <v>0</v>
      </c>
      <c r="F83" s="112"/>
      <c r="G83" s="270" t="e">
        <f t="shared" si="5"/>
        <v>#DIV/0!</v>
      </c>
    </row>
    <row r="84" spans="1:7" s="51" customFormat="1" ht="15.75" hidden="1" customHeight="1" x14ac:dyDescent="0.2">
      <c r="A84" s="59"/>
      <c r="B84" s="56">
        <v>5212</v>
      </c>
      <c r="C84" s="59" t="s">
        <v>126</v>
      </c>
      <c r="D84" s="53">
        <v>0</v>
      </c>
      <c r="E84" s="276">
        <v>0</v>
      </c>
      <c r="F84" s="112"/>
      <c r="G84" s="270" t="e">
        <f t="shared" si="5"/>
        <v>#DIV/0!</v>
      </c>
    </row>
    <row r="85" spans="1:7" s="51" customFormat="1" ht="15.75" customHeight="1" x14ac:dyDescent="0.2">
      <c r="A85" s="59"/>
      <c r="B85" s="56">
        <v>5213</v>
      </c>
      <c r="C85" s="59" t="s">
        <v>393</v>
      </c>
      <c r="D85" s="53">
        <v>100</v>
      </c>
      <c r="E85" s="276">
        <v>100</v>
      </c>
      <c r="F85" s="112">
        <v>0</v>
      </c>
      <c r="G85" s="270">
        <f t="shared" si="5"/>
        <v>0</v>
      </c>
    </row>
    <row r="86" spans="1:7" s="51" customFormat="1" ht="15.75" hidden="1" customHeight="1" thickBot="1" x14ac:dyDescent="0.25">
      <c r="A86" s="59"/>
      <c r="B86" s="56">
        <v>5269</v>
      </c>
      <c r="C86" s="75" t="s">
        <v>526</v>
      </c>
      <c r="D86" s="53">
        <v>0</v>
      </c>
      <c r="E86" s="276">
        <v>0</v>
      </c>
      <c r="F86" s="112"/>
      <c r="G86" s="270" t="e">
        <f t="shared" si="5"/>
        <v>#DIV/0!</v>
      </c>
    </row>
    <row r="87" spans="1:7" s="51" customFormat="1" ht="15.75" hidden="1" customHeight="1" thickTop="1" x14ac:dyDescent="0.2">
      <c r="A87" s="59"/>
      <c r="B87" s="56">
        <v>5272</v>
      </c>
      <c r="C87" s="59" t="s">
        <v>127</v>
      </c>
      <c r="D87" s="53">
        <v>0</v>
      </c>
      <c r="E87" s="276">
        <v>0</v>
      </c>
      <c r="F87" s="112"/>
      <c r="G87" s="270" t="e">
        <f t="shared" si="5"/>
        <v>#DIV/0!</v>
      </c>
    </row>
    <row r="88" spans="1:7" s="51" customFormat="1" ht="15.75" customHeight="1" x14ac:dyDescent="0.2">
      <c r="A88" s="59"/>
      <c r="B88" s="56">
        <v>5279</v>
      </c>
      <c r="C88" s="59" t="s">
        <v>128</v>
      </c>
      <c r="D88" s="53">
        <v>150</v>
      </c>
      <c r="E88" s="276">
        <v>150</v>
      </c>
      <c r="F88" s="112">
        <v>8.4</v>
      </c>
      <c r="G88" s="270">
        <f t="shared" si="5"/>
        <v>5.6000000000000005</v>
      </c>
    </row>
    <row r="89" spans="1:7" s="51" customFormat="1" ht="15.75" hidden="1" customHeight="1" x14ac:dyDescent="0.2">
      <c r="A89" s="59"/>
      <c r="B89" s="56">
        <v>5311</v>
      </c>
      <c r="C89" s="59" t="s">
        <v>281</v>
      </c>
      <c r="D89" s="53">
        <v>0</v>
      </c>
      <c r="E89" s="276">
        <v>0</v>
      </c>
      <c r="F89" s="112"/>
      <c r="G89" s="270" t="e">
        <f t="shared" si="5"/>
        <v>#DIV/0!</v>
      </c>
    </row>
    <row r="90" spans="1:7" s="51" customFormat="1" ht="15" x14ac:dyDescent="0.2">
      <c r="A90" s="59"/>
      <c r="B90" s="56">
        <v>5512</v>
      </c>
      <c r="C90" s="68" t="s">
        <v>129</v>
      </c>
      <c r="D90" s="53">
        <v>4109</v>
      </c>
      <c r="E90" s="276">
        <v>4109</v>
      </c>
      <c r="F90" s="112">
        <v>204.5</v>
      </c>
      <c r="G90" s="270">
        <f t="shared" si="5"/>
        <v>4.9768800194694576</v>
      </c>
    </row>
    <row r="91" spans="1:7" s="51" customFormat="1" ht="15.75" customHeight="1" x14ac:dyDescent="0.2">
      <c r="A91" s="59"/>
      <c r="B91" s="56">
        <v>6112</v>
      </c>
      <c r="C91" s="72" t="s">
        <v>130</v>
      </c>
      <c r="D91" s="53">
        <v>9003</v>
      </c>
      <c r="E91" s="276">
        <v>9003</v>
      </c>
      <c r="F91" s="112">
        <v>2311.4</v>
      </c>
      <c r="G91" s="270">
        <f t="shared" si="5"/>
        <v>25.673664334110853</v>
      </c>
    </row>
    <row r="92" spans="1:7" s="51" customFormat="1" ht="15.75" hidden="1" customHeight="1" x14ac:dyDescent="0.2">
      <c r="A92" s="59"/>
      <c r="B92" s="56">
        <v>6114</v>
      </c>
      <c r="C92" s="72" t="s">
        <v>131</v>
      </c>
      <c r="D92" s="53">
        <v>0</v>
      </c>
      <c r="E92" s="276">
        <v>0</v>
      </c>
      <c r="F92" s="112"/>
      <c r="G92" s="270" t="e">
        <f t="shared" si="5"/>
        <v>#DIV/0!</v>
      </c>
    </row>
    <row r="93" spans="1:7" s="51" customFormat="1" ht="15.75" hidden="1" customHeight="1" x14ac:dyDescent="0.2">
      <c r="A93" s="59"/>
      <c r="B93" s="56">
        <v>6115</v>
      </c>
      <c r="C93" s="72" t="s">
        <v>132</v>
      </c>
      <c r="D93" s="53">
        <v>0</v>
      </c>
      <c r="E93" s="276">
        <v>0</v>
      </c>
      <c r="F93" s="112"/>
      <c r="G93" s="270" t="e">
        <f t="shared" si="5"/>
        <v>#DIV/0!</v>
      </c>
    </row>
    <row r="94" spans="1:7" s="51" customFormat="1" ht="15.75" hidden="1" customHeight="1" x14ac:dyDescent="0.2">
      <c r="A94" s="59"/>
      <c r="B94" s="56">
        <v>6117</v>
      </c>
      <c r="C94" s="72" t="s">
        <v>133</v>
      </c>
      <c r="D94" s="53">
        <v>0</v>
      </c>
      <c r="E94" s="276">
        <v>0</v>
      </c>
      <c r="F94" s="112"/>
      <c r="G94" s="270" t="e">
        <f t="shared" si="5"/>
        <v>#DIV/0!</v>
      </c>
    </row>
    <row r="95" spans="1:7" s="51" customFormat="1" ht="15.75" hidden="1" customHeight="1" x14ac:dyDescent="0.2">
      <c r="A95" s="59"/>
      <c r="B95" s="56">
        <v>6118</v>
      </c>
      <c r="C95" s="72" t="s">
        <v>134</v>
      </c>
      <c r="D95" s="53">
        <v>0</v>
      </c>
      <c r="E95" s="276">
        <v>0</v>
      </c>
      <c r="F95" s="112"/>
      <c r="G95" s="270" t="e">
        <f t="shared" si="5"/>
        <v>#DIV/0!</v>
      </c>
    </row>
    <row r="96" spans="1:7" s="51" customFormat="1" ht="15.95" hidden="1" customHeight="1" x14ac:dyDescent="0.2">
      <c r="A96" s="59"/>
      <c r="B96" s="56">
        <v>6149</v>
      </c>
      <c r="C96" s="72" t="s">
        <v>135</v>
      </c>
      <c r="D96" s="53">
        <v>0</v>
      </c>
      <c r="E96" s="276">
        <v>0</v>
      </c>
      <c r="F96" s="112"/>
      <c r="G96" s="270" t="e">
        <f t="shared" si="5"/>
        <v>#DIV/0!</v>
      </c>
    </row>
    <row r="97" spans="1:7" s="51" customFormat="1" ht="17.25" customHeight="1" x14ac:dyDescent="0.2">
      <c r="A97" s="56"/>
      <c r="B97" s="56">
        <v>6171</v>
      </c>
      <c r="C97" s="72" t="s">
        <v>136</v>
      </c>
      <c r="D97" s="53">
        <v>89513</v>
      </c>
      <c r="E97" s="276">
        <v>94596.2</v>
      </c>
      <c r="F97" s="112">
        <v>17734.900000000001</v>
      </c>
      <c r="G97" s="270">
        <f t="shared" si="5"/>
        <v>18.74800467672063</v>
      </c>
    </row>
    <row r="98" spans="1:7" s="51" customFormat="1" ht="15" hidden="1" x14ac:dyDescent="0.2">
      <c r="A98" s="59"/>
      <c r="B98" s="71">
        <v>6221</v>
      </c>
      <c r="C98" s="59" t="s">
        <v>580</v>
      </c>
      <c r="D98" s="53">
        <v>0</v>
      </c>
      <c r="E98" s="276">
        <v>0</v>
      </c>
      <c r="F98" s="112"/>
      <c r="G98" s="270" t="e">
        <f t="shared" si="5"/>
        <v>#DIV/0!</v>
      </c>
    </row>
    <row r="99" spans="1:7" s="51" customFormat="1" ht="15" hidden="1" x14ac:dyDescent="0.2">
      <c r="A99" s="59"/>
      <c r="B99" s="71">
        <v>6399</v>
      </c>
      <c r="C99" s="59" t="s">
        <v>532</v>
      </c>
      <c r="D99" s="53">
        <v>0</v>
      </c>
      <c r="E99" s="276">
        <v>0</v>
      </c>
      <c r="F99" s="112"/>
      <c r="G99" s="270" t="e">
        <f t="shared" si="5"/>
        <v>#DIV/0!</v>
      </c>
    </row>
    <row r="100" spans="1:7" s="51" customFormat="1" ht="17.25" customHeight="1" thickBot="1" x14ac:dyDescent="0.25">
      <c r="A100" s="56"/>
      <c r="B100" s="56">
        <v>6402</v>
      </c>
      <c r="C100" s="72" t="s">
        <v>137</v>
      </c>
      <c r="D100" s="53">
        <v>0</v>
      </c>
      <c r="E100" s="276">
        <v>37.299999999999997</v>
      </c>
      <c r="F100" s="112">
        <v>37.200000000000003</v>
      </c>
      <c r="G100" s="270">
        <f t="shared" si="5"/>
        <v>99.731903485254705</v>
      </c>
    </row>
    <row r="101" spans="1:7" s="51" customFormat="1" ht="15.75" hidden="1" thickBot="1" x14ac:dyDescent="0.25">
      <c r="A101" s="59"/>
      <c r="B101" s="71">
        <v>6409</v>
      </c>
      <c r="C101" s="59" t="s">
        <v>308</v>
      </c>
      <c r="D101" s="53"/>
      <c r="E101" s="181"/>
      <c r="F101" s="112"/>
      <c r="G101" s="111" t="e">
        <f>(#REF!/E101)*100</f>
        <v>#REF!</v>
      </c>
    </row>
    <row r="102" spans="1:7" s="51" customFormat="1" ht="18.75" customHeight="1" thickTop="1" thickBot="1" x14ac:dyDescent="0.3">
      <c r="A102" s="79"/>
      <c r="B102" s="80"/>
      <c r="C102" s="89" t="s">
        <v>307</v>
      </c>
      <c r="D102" s="87">
        <f>SUM(D74:D101)</f>
        <v>104720</v>
      </c>
      <c r="E102" s="184">
        <f>SUM(E74:E101)</f>
        <v>109840.5</v>
      </c>
      <c r="F102" s="203">
        <f t="shared" ref="F102" si="6">SUM(F75:F101)</f>
        <v>20523.300000000003</v>
      </c>
      <c r="G102" s="117">
        <f t="shared" ref="G102" si="7">(F102/E102)*100</f>
        <v>18.684638179906322</v>
      </c>
    </row>
    <row r="103" spans="1:7" s="51" customFormat="1" ht="12.75" customHeight="1" x14ac:dyDescent="0.2">
      <c r="A103" s="68"/>
      <c r="B103" s="69"/>
      <c r="C103" s="68"/>
      <c r="D103" s="55"/>
      <c r="E103" s="55"/>
    </row>
    <row r="104" spans="1:7" s="51" customFormat="1" ht="15.75" customHeight="1" thickBot="1" x14ac:dyDescent="0.25">
      <c r="A104" s="68"/>
      <c r="B104" s="69"/>
      <c r="C104" s="68"/>
      <c r="D104" s="55"/>
      <c r="E104" s="55"/>
    </row>
    <row r="105" spans="1:7" s="51" customFormat="1" ht="15.75" x14ac:dyDescent="0.25">
      <c r="A105" s="106" t="s">
        <v>14</v>
      </c>
      <c r="B105" s="107" t="s">
        <v>13</v>
      </c>
      <c r="C105" s="106" t="s">
        <v>12</v>
      </c>
      <c r="D105" s="229" t="s">
        <v>11</v>
      </c>
      <c r="E105" s="229" t="s">
        <v>11</v>
      </c>
      <c r="F105" s="20" t="s">
        <v>0</v>
      </c>
      <c r="G105" s="113" t="s">
        <v>348</v>
      </c>
    </row>
    <row r="106" spans="1:7" s="51" customFormat="1" ht="15.75" customHeight="1" thickBot="1" x14ac:dyDescent="0.3">
      <c r="A106" s="108"/>
      <c r="B106" s="109"/>
      <c r="C106" s="110"/>
      <c r="D106" s="230" t="s">
        <v>10</v>
      </c>
      <c r="E106" s="230" t="s">
        <v>9</v>
      </c>
      <c r="F106" s="216" t="s">
        <v>677</v>
      </c>
      <c r="G106" s="114" t="s">
        <v>349</v>
      </c>
    </row>
    <row r="107" spans="1:7" s="51" customFormat="1" ht="16.5" thickTop="1" x14ac:dyDescent="0.25">
      <c r="A107" s="57">
        <v>50</v>
      </c>
      <c r="B107" s="70"/>
      <c r="C107" s="92" t="s">
        <v>346</v>
      </c>
      <c r="D107" s="52"/>
      <c r="E107" s="193"/>
      <c r="F107" s="131"/>
      <c r="G107" s="129"/>
    </row>
    <row r="108" spans="1:7" s="51" customFormat="1" ht="14.25" customHeight="1" x14ac:dyDescent="0.2">
      <c r="A108" s="57"/>
      <c r="B108" s="70"/>
      <c r="C108" s="74"/>
      <c r="D108" s="52"/>
      <c r="E108" s="193"/>
      <c r="F108" s="132"/>
      <c r="G108" s="59"/>
    </row>
    <row r="109" spans="1:7" s="51" customFormat="1" ht="15" customHeight="1" x14ac:dyDescent="0.2">
      <c r="A109" s="57"/>
      <c r="B109" s="77">
        <v>2169</v>
      </c>
      <c r="C109" s="78" t="s">
        <v>310</v>
      </c>
      <c r="D109" s="53">
        <v>50</v>
      </c>
      <c r="E109" s="181">
        <v>50</v>
      </c>
      <c r="F109" s="112">
        <v>0</v>
      </c>
      <c r="G109" s="270">
        <f t="shared" ref="G109:G119" si="8">(F109/E109)*100</f>
        <v>0</v>
      </c>
    </row>
    <row r="110" spans="1:7" s="51" customFormat="1" ht="14.1" customHeight="1" x14ac:dyDescent="0.2">
      <c r="A110" s="57"/>
      <c r="B110" s="56">
        <v>2219</v>
      </c>
      <c r="C110" s="59" t="s">
        <v>178</v>
      </c>
      <c r="D110" s="53">
        <v>660</v>
      </c>
      <c r="E110" s="276">
        <v>660</v>
      </c>
      <c r="F110" s="112">
        <v>39.799999999999997</v>
      </c>
      <c r="G110" s="270">
        <f t="shared" si="8"/>
        <v>6.0303030303030294</v>
      </c>
    </row>
    <row r="111" spans="1:7" s="51" customFormat="1" ht="12.95" hidden="1" customHeight="1" x14ac:dyDescent="0.2">
      <c r="A111" s="57"/>
      <c r="B111" s="56">
        <v>2229</v>
      </c>
      <c r="C111" s="59" t="s">
        <v>179</v>
      </c>
      <c r="D111" s="53">
        <v>0</v>
      </c>
      <c r="E111" s="276">
        <v>0</v>
      </c>
      <c r="F111" s="112"/>
      <c r="G111" s="270" t="e">
        <f t="shared" si="8"/>
        <v>#DIV/0!</v>
      </c>
    </row>
    <row r="112" spans="1:7" s="51" customFormat="1" ht="14.85" customHeight="1" x14ac:dyDescent="0.2">
      <c r="A112" s="57"/>
      <c r="B112" s="56">
        <v>2292</v>
      </c>
      <c r="C112" s="59" t="s">
        <v>556</v>
      </c>
      <c r="D112" s="53">
        <v>34596</v>
      </c>
      <c r="E112" s="276">
        <v>34596</v>
      </c>
      <c r="F112" s="112">
        <v>10433.9</v>
      </c>
      <c r="G112" s="270">
        <f t="shared" si="8"/>
        <v>30.159266967279454</v>
      </c>
    </row>
    <row r="113" spans="1:7" s="51" customFormat="1" ht="13.7" hidden="1" customHeight="1" x14ac:dyDescent="0.2">
      <c r="A113" s="57"/>
      <c r="B113" s="56">
        <v>2293</v>
      </c>
      <c r="C113" s="59" t="s">
        <v>311</v>
      </c>
      <c r="D113" s="53">
        <v>0</v>
      </c>
      <c r="E113" s="276">
        <v>0</v>
      </c>
      <c r="F113" s="112"/>
      <c r="G113" s="270" t="e">
        <f t="shared" si="8"/>
        <v>#DIV/0!</v>
      </c>
    </row>
    <row r="114" spans="1:7" s="51" customFormat="1" ht="15" hidden="1" customHeight="1" x14ac:dyDescent="0.2">
      <c r="A114" s="57"/>
      <c r="B114" s="56">
        <v>2299</v>
      </c>
      <c r="C114" s="59" t="s">
        <v>179</v>
      </c>
      <c r="D114" s="53">
        <v>0</v>
      </c>
      <c r="E114" s="276">
        <v>0</v>
      </c>
      <c r="F114" s="112"/>
      <c r="G114" s="270" t="e">
        <f t="shared" si="8"/>
        <v>#DIV/0!</v>
      </c>
    </row>
    <row r="115" spans="1:7" s="51" customFormat="1" ht="15" customHeight="1" x14ac:dyDescent="0.2">
      <c r="A115" s="57"/>
      <c r="B115" s="77">
        <v>3399</v>
      </c>
      <c r="C115" s="78" t="s">
        <v>180</v>
      </c>
      <c r="D115" s="53">
        <v>200</v>
      </c>
      <c r="E115" s="276">
        <v>200</v>
      </c>
      <c r="F115" s="112">
        <v>12.3</v>
      </c>
      <c r="G115" s="270">
        <f t="shared" si="8"/>
        <v>6.15</v>
      </c>
    </row>
    <row r="116" spans="1:7" s="51" customFormat="1" ht="15" x14ac:dyDescent="0.2">
      <c r="A116" s="78"/>
      <c r="B116" s="77">
        <v>6171</v>
      </c>
      <c r="C116" s="78" t="s">
        <v>265</v>
      </c>
      <c r="D116" s="53">
        <v>34307</v>
      </c>
      <c r="E116" s="276">
        <v>34307</v>
      </c>
      <c r="F116" s="112">
        <v>6895.3</v>
      </c>
      <c r="G116" s="270">
        <f t="shared" si="8"/>
        <v>20.098813653190312</v>
      </c>
    </row>
    <row r="117" spans="1:7" s="51" customFormat="1" ht="15" hidden="1" x14ac:dyDescent="0.2">
      <c r="A117" s="78"/>
      <c r="B117" s="81">
        <v>6402</v>
      </c>
      <c r="C117" s="78" t="s">
        <v>163</v>
      </c>
      <c r="D117" s="53"/>
      <c r="E117" s="181"/>
      <c r="F117" s="132"/>
      <c r="G117" s="270" t="e">
        <f t="shared" si="8"/>
        <v>#DIV/0!</v>
      </c>
    </row>
    <row r="118" spans="1:7" s="51" customFormat="1" ht="15.75" thickBot="1" x14ac:dyDescent="0.25">
      <c r="A118" s="78"/>
      <c r="B118" s="81">
        <v>6409</v>
      </c>
      <c r="C118" s="78" t="s">
        <v>164</v>
      </c>
      <c r="D118" s="53">
        <v>0</v>
      </c>
      <c r="E118" s="181">
        <v>0</v>
      </c>
      <c r="F118" s="234">
        <v>32</v>
      </c>
      <c r="G118" s="270" t="e">
        <f t="shared" si="8"/>
        <v>#DIV/0!</v>
      </c>
    </row>
    <row r="119" spans="1:7" s="51" customFormat="1" ht="18.75" customHeight="1" thickTop="1" thickBot="1" x14ac:dyDescent="0.3">
      <c r="A119" s="79"/>
      <c r="B119" s="82"/>
      <c r="C119" s="89" t="s">
        <v>166</v>
      </c>
      <c r="D119" s="87">
        <f t="shared" ref="D119:F119" si="9">SUM(D109:D118)</f>
        <v>69813</v>
      </c>
      <c r="E119" s="184">
        <f t="shared" si="9"/>
        <v>69813</v>
      </c>
      <c r="F119" s="274">
        <f t="shared" si="9"/>
        <v>17413.3</v>
      </c>
      <c r="G119" s="117">
        <f t="shared" si="8"/>
        <v>24.942775700800709</v>
      </c>
    </row>
    <row r="120" spans="1:7" s="51" customFormat="1" ht="22.5" customHeight="1" thickBot="1" x14ac:dyDescent="0.25">
      <c r="A120" s="68"/>
      <c r="B120" s="69"/>
      <c r="C120" s="68"/>
      <c r="D120" s="232"/>
      <c r="E120" s="231"/>
    </row>
    <row r="121" spans="1:7" s="51" customFormat="1" ht="18" customHeight="1" x14ac:dyDescent="0.25">
      <c r="A121" s="106" t="s">
        <v>14</v>
      </c>
      <c r="B121" s="107" t="s">
        <v>13</v>
      </c>
      <c r="C121" s="106" t="s">
        <v>12</v>
      </c>
      <c r="D121" s="229" t="s">
        <v>11</v>
      </c>
      <c r="E121" s="229" t="s">
        <v>11</v>
      </c>
      <c r="F121" s="20" t="s">
        <v>0</v>
      </c>
      <c r="G121" s="113" t="s">
        <v>348</v>
      </c>
    </row>
    <row r="122" spans="1:7" s="51" customFormat="1" ht="18" customHeight="1" thickBot="1" x14ac:dyDescent="0.3">
      <c r="A122" s="108"/>
      <c r="B122" s="109"/>
      <c r="C122" s="110"/>
      <c r="D122" s="230" t="s">
        <v>10</v>
      </c>
      <c r="E122" s="230" t="s">
        <v>9</v>
      </c>
      <c r="F122" s="216" t="s">
        <v>677</v>
      </c>
      <c r="G122" s="114" t="s">
        <v>349</v>
      </c>
    </row>
    <row r="123" spans="1:7" s="51" customFormat="1" ht="18" customHeight="1" thickTop="1" x14ac:dyDescent="0.25">
      <c r="A123" s="57">
        <v>90</v>
      </c>
      <c r="B123" s="57"/>
      <c r="C123" s="92" t="s">
        <v>52</v>
      </c>
      <c r="D123" s="52"/>
      <c r="E123" s="193"/>
      <c r="F123" s="131"/>
      <c r="G123" s="129"/>
    </row>
    <row r="124" spans="1:7" s="51" customFormat="1" ht="15" customHeight="1" x14ac:dyDescent="0.2">
      <c r="A124" s="59"/>
      <c r="B124" s="56"/>
      <c r="C124" s="59"/>
      <c r="D124" s="53"/>
      <c r="E124" s="181"/>
      <c r="F124" s="132"/>
      <c r="G124" s="59"/>
    </row>
    <row r="125" spans="1:7" s="51" customFormat="1" ht="15" customHeight="1" x14ac:dyDescent="0.2">
      <c r="A125" s="59"/>
      <c r="B125" s="56">
        <v>2219</v>
      </c>
      <c r="C125" s="59" t="s">
        <v>93</v>
      </c>
      <c r="D125" s="53">
        <v>3288</v>
      </c>
      <c r="E125" s="181">
        <v>3288</v>
      </c>
      <c r="F125" s="112">
        <v>515.6</v>
      </c>
      <c r="G125" s="270">
        <f t="shared" ref="G125:G128" si="10">(F125/E125)*100</f>
        <v>15.681265206812652</v>
      </c>
    </row>
    <row r="126" spans="1:7" s="51" customFormat="1" ht="15" customHeight="1" x14ac:dyDescent="0.2">
      <c r="A126" s="59"/>
      <c r="B126" s="56">
        <v>3421</v>
      </c>
      <c r="C126" s="59" t="s">
        <v>278</v>
      </c>
      <c r="D126" s="53">
        <v>1011</v>
      </c>
      <c r="E126" s="276">
        <v>1011</v>
      </c>
      <c r="F126" s="112">
        <v>225.5</v>
      </c>
      <c r="G126" s="270">
        <f t="shared" si="10"/>
        <v>22.304648862512362</v>
      </c>
    </row>
    <row r="127" spans="1:7" s="51" customFormat="1" ht="15" customHeight="1" x14ac:dyDescent="0.2">
      <c r="A127" s="59"/>
      <c r="B127" s="56">
        <v>4349</v>
      </c>
      <c r="C127" s="59" t="s">
        <v>629</v>
      </c>
      <c r="D127" s="53">
        <v>4226</v>
      </c>
      <c r="E127" s="276">
        <v>4226</v>
      </c>
      <c r="F127" s="112">
        <v>755.5</v>
      </c>
      <c r="G127" s="270">
        <f t="shared" si="10"/>
        <v>17.877425461429247</v>
      </c>
    </row>
    <row r="128" spans="1:7" s="51" customFormat="1" ht="15" customHeight="1" thickBot="1" x14ac:dyDescent="0.25">
      <c r="A128" s="59"/>
      <c r="B128" s="56">
        <v>5311</v>
      </c>
      <c r="C128" s="59" t="s">
        <v>182</v>
      </c>
      <c r="D128" s="53">
        <v>36616</v>
      </c>
      <c r="E128" s="276">
        <v>36616</v>
      </c>
      <c r="F128" s="112">
        <v>9555.4</v>
      </c>
      <c r="G128" s="270">
        <f t="shared" si="10"/>
        <v>26.096242079965045</v>
      </c>
    </row>
    <row r="129" spans="1:7" s="51" customFormat="1" ht="16.5" hidden="1" customHeight="1" x14ac:dyDescent="0.2">
      <c r="A129" s="77"/>
      <c r="B129" s="133">
        <v>6402</v>
      </c>
      <c r="C129" s="134" t="s">
        <v>181</v>
      </c>
      <c r="D129" s="53"/>
      <c r="E129" s="181"/>
      <c r="F129" s="112"/>
      <c r="G129" s="111" t="e">
        <f>(#REF!/E129)*100</f>
        <v>#REF!</v>
      </c>
    </row>
    <row r="130" spans="1:7" s="51" customFormat="1" ht="16.5" hidden="1" customHeight="1" thickBot="1" x14ac:dyDescent="0.25">
      <c r="A130" s="77"/>
      <c r="B130" s="133">
        <v>6409</v>
      </c>
      <c r="C130" s="134" t="s">
        <v>402</v>
      </c>
      <c r="D130" s="53"/>
      <c r="E130" s="181"/>
      <c r="F130" s="112"/>
      <c r="G130" s="111" t="e">
        <f>(#REF!/E130)*100</f>
        <v>#REF!</v>
      </c>
    </row>
    <row r="131" spans="1:7" s="51" customFormat="1" ht="18.75" customHeight="1" thickTop="1" thickBot="1" x14ac:dyDescent="0.3">
      <c r="A131" s="79"/>
      <c r="B131" s="80"/>
      <c r="C131" s="89" t="s">
        <v>183</v>
      </c>
      <c r="D131" s="87">
        <f t="shared" ref="D131:F131" si="11">SUM(D125,D126,D127,D128,D129,D130)</f>
        <v>45141</v>
      </c>
      <c r="E131" s="184">
        <f t="shared" si="11"/>
        <v>45141</v>
      </c>
      <c r="F131" s="203">
        <f t="shared" si="11"/>
        <v>11052</v>
      </c>
      <c r="G131" s="117">
        <f t="shared" ref="G131" si="12">(F131/E131)*100</f>
        <v>24.483285704791651</v>
      </c>
    </row>
    <row r="132" spans="1:7" s="51" customFormat="1" ht="13.5" customHeight="1" x14ac:dyDescent="0.25">
      <c r="A132" s="96"/>
      <c r="B132" s="97"/>
      <c r="C132" s="98"/>
      <c r="D132" s="99"/>
      <c r="E132" s="99"/>
    </row>
    <row r="133" spans="1:7" s="51" customFormat="1" ht="12" customHeight="1" thickBot="1" x14ac:dyDescent="0.3">
      <c r="A133" s="100"/>
      <c r="B133" s="101"/>
      <c r="C133" s="102"/>
      <c r="D133" s="103"/>
      <c r="E133" s="103"/>
    </row>
    <row r="134" spans="1:7" s="51" customFormat="1" ht="15.75" x14ac:dyDescent="0.25">
      <c r="A134" s="106" t="s">
        <v>14</v>
      </c>
      <c r="B134" s="107" t="s">
        <v>13</v>
      </c>
      <c r="C134" s="106" t="s">
        <v>12</v>
      </c>
      <c r="D134" s="229" t="s">
        <v>11</v>
      </c>
      <c r="E134" s="229" t="s">
        <v>11</v>
      </c>
      <c r="F134" s="20" t="s">
        <v>0</v>
      </c>
      <c r="G134" s="113" t="s">
        <v>348</v>
      </c>
    </row>
    <row r="135" spans="1:7" s="51" customFormat="1" ht="15.75" customHeight="1" thickBot="1" x14ac:dyDescent="0.3">
      <c r="A135" s="108"/>
      <c r="B135" s="109"/>
      <c r="C135" s="110"/>
      <c r="D135" s="230" t="s">
        <v>10</v>
      </c>
      <c r="E135" s="230" t="s">
        <v>9</v>
      </c>
      <c r="F135" s="216" t="s">
        <v>677</v>
      </c>
      <c r="G135" s="114" t="s">
        <v>349</v>
      </c>
    </row>
    <row r="136" spans="1:7" s="51" customFormat="1" ht="16.5" thickTop="1" x14ac:dyDescent="0.25">
      <c r="A136" s="57">
        <v>100</v>
      </c>
      <c r="B136" s="608" t="s">
        <v>347</v>
      </c>
      <c r="C136" s="609"/>
      <c r="D136" s="52"/>
      <c r="E136" s="193"/>
      <c r="F136" s="131"/>
      <c r="G136" s="129"/>
    </row>
    <row r="137" spans="1:7" s="51" customFormat="1" ht="15" x14ac:dyDescent="0.2">
      <c r="A137" s="59"/>
      <c r="B137" s="71"/>
      <c r="C137" s="59"/>
      <c r="D137" s="53"/>
      <c r="E137" s="181"/>
      <c r="F137" s="132"/>
      <c r="G137" s="59"/>
    </row>
    <row r="138" spans="1:7" s="51" customFormat="1" ht="15" x14ac:dyDescent="0.2">
      <c r="A138" s="59"/>
      <c r="B138" s="71">
        <v>1014</v>
      </c>
      <c r="C138" s="59" t="s">
        <v>167</v>
      </c>
      <c r="D138" s="53">
        <v>603</v>
      </c>
      <c r="E138" s="181">
        <v>603</v>
      </c>
      <c r="F138" s="112">
        <v>116.2</v>
      </c>
      <c r="G138" s="270">
        <f t="shared" ref="G138:G157" si="13">(F138/E138)*100</f>
        <v>19.270315091210612</v>
      </c>
    </row>
    <row r="139" spans="1:7" s="51" customFormat="1" ht="15" hidden="1" customHeight="1" x14ac:dyDescent="0.2">
      <c r="A139" s="78"/>
      <c r="B139" s="81">
        <v>1031</v>
      </c>
      <c r="C139" s="78" t="s">
        <v>168</v>
      </c>
      <c r="D139" s="53"/>
      <c r="E139" s="181"/>
      <c r="F139" s="112"/>
      <c r="G139" s="270" t="e">
        <f t="shared" si="13"/>
        <v>#DIV/0!</v>
      </c>
    </row>
    <row r="140" spans="1:7" s="51" customFormat="1" ht="15" hidden="1" x14ac:dyDescent="0.2">
      <c r="A140" s="59"/>
      <c r="B140" s="71">
        <v>1036</v>
      </c>
      <c r="C140" s="59" t="s">
        <v>169</v>
      </c>
      <c r="D140" s="53"/>
      <c r="E140" s="181"/>
      <c r="F140" s="112"/>
      <c r="G140" s="270" t="e">
        <f t="shared" si="13"/>
        <v>#DIV/0!</v>
      </c>
    </row>
    <row r="141" spans="1:7" s="51" customFormat="1" ht="15" hidden="1" customHeight="1" x14ac:dyDescent="0.2">
      <c r="A141" s="78"/>
      <c r="B141" s="81">
        <v>1037</v>
      </c>
      <c r="C141" s="78" t="s">
        <v>170</v>
      </c>
      <c r="D141" s="53"/>
      <c r="E141" s="181"/>
      <c r="F141" s="112"/>
      <c r="G141" s="270" t="e">
        <f t="shared" si="13"/>
        <v>#DIV/0!</v>
      </c>
    </row>
    <row r="142" spans="1:7" s="51" customFormat="1" ht="15" hidden="1" x14ac:dyDescent="0.2">
      <c r="A142" s="78"/>
      <c r="B142" s="81">
        <v>1039</v>
      </c>
      <c r="C142" s="78" t="s">
        <v>171</v>
      </c>
      <c r="D142" s="53"/>
      <c r="E142" s="181"/>
      <c r="F142" s="112"/>
      <c r="G142" s="270" t="e">
        <f t="shared" si="13"/>
        <v>#DIV/0!</v>
      </c>
    </row>
    <row r="143" spans="1:7" s="51" customFormat="1" ht="18" hidden="1" customHeight="1" x14ac:dyDescent="0.2">
      <c r="A143" s="59"/>
      <c r="B143" s="71">
        <v>1036</v>
      </c>
      <c r="C143" s="78" t="s">
        <v>169</v>
      </c>
      <c r="D143" s="53"/>
      <c r="E143" s="181"/>
      <c r="F143" s="112"/>
      <c r="G143" s="270" t="e">
        <f t="shared" si="13"/>
        <v>#DIV/0!</v>
      </c>
    </row>
    <row r="144" spans="1:7" s="51" customFormat="1" ht="18" hidden="1" customHeight="1" x14ac:dyDescent="0.2">
      <c r="A144" s="59"/>
      <c r="B144" s="71">
        <v>1037</v>
      </c>
      <c r="C144" s="78" t="s">
        <v>285</v>
      </c>
      <c r="D144" s="53"/>
      <c r="E144" s="181"/>
      <c r="F144" s="112"/>
      <c r="G144" s="270" t="e">
        <f t="shared" si="13"/>
        <v>#DIV/0!</v>
      </c>
    </row>
    <row r="145" spans="1:7" s="51" customFormat="1" ht="15" x14ac:dyDescent="0.2">
      <c r="A145" s="78"/>
      <c r="B145" s="81">
        <v>1070</v>
      </c>
      <c r="C145" s="78" t="s">
        <v>172</v>
      </c>
      <c r="D145" s="53">
        <v>10</v>
      </c>
      <c r="E145" s="276">
        <v>10</v>
      </c>
      <c r="F145" s="112">
        <v>0</v>
      </c>
      <c r="G145" s="270">
        <f t="shared" si="13"/>
        <v>0</v>
      </c>
    </row>
    <row r="146" spans="1:7" s="51" customFormat="1" ht="15" hidden="1" x14ac:dyDescent="0.2">
      <c r="A146" s="78"/>
      <c r="B146" s="81">
        <v>2331</v>
      </c>
      <c r="C146" s="78" t="s">
        <v>173</v>
      </c>
      <c r="D146" s="53">
        <v>0</v>
      </c>
      <c r="E146" s="276">
        <v>0</v>
      </c>
      <c r="F146" s="112"/>
      <c r="G146" s="270" t="e">
        <f t="shared" si="13"/>
        <v>#DIV/0!</v>
      </c>
    </row>
    <row r="147" spans="1:7" s="51" customFormat="1" ht="15" customHeight="1" x14ac:dyDescent="0.2">
      <c r="A147" s="78"/>
      <c r="B147" s="56">
        <v>2169</v>
      </c>
      <c r="C147" s="59" t="s">
        <v>184</v>
      </c>
      <c r="D147" s="53">
        <v>100</v>
      </c>
      <c r="E147" s="276">
        <v>100</v>
      </c>
      <c r="F147" s="112">
        <v>0</v>
      </c>
      <c r="G147" s="270">
        <f t="shared" si="13"/>
        <v>0</v>
      </c>
    </row>
    <row r="148" spans="1:7" s="51" customFormat="1" ht="15" customHeight="1" x14ac:dyDescent="0.2">
      <c r="A148" s="59"/>
      <c r="B148" s="56">
        <v>3322</v>
      </c>
      <c r="C148" s="59" t="s">
        <v>264</v>
      </c>
      <c r="D148" s="53">
        <v>30</v>
      </c>
      <c r="E148" s="276">
        <v>30</v>
      </c>
      <c r="F148" s="112">
        <v>0</v>
      </c>
      <c r="G148" s="270">
        <f t="shared" si="13"/>
        <v>0</v>
      </c>
    </row>
    <row r="149" spans="1:7" s="51" customFormat="1" ht="15" customHeight="1" x14ac:dyDescent="0.2">
      <c r="A149" s="78"/>
      <c r="B149" s="71">
        <v>3635</v>
      </c>
      <c r="C149" s="73" t="s">
        <v>112</v>
      </c>
      <c r="D149" s="53">
        <v>500</v>
      </c>
      <c r="E149" s="276">
        <v>500</v>
      </c>
      <c r="F149" s="112">
        <v>0</v>
      </c>
      <c r="G149" s="270">
        <f t="shared" si="13"/>
        <v>0</v>
      </c>
    </row>
    <row r="150" spans="1:7" s="51" customFormat="1" ht="15" hidden="1" customHeight="1" x14ac:dyDescent="0.2">
      <c r="A150" s="78"/>
      <c r="B150" s="81">
        <v>3716</v>
      </c>
      <c r="C150" s="78" t="s">
        <v>312</v>
      </c>
      <c r="D150" s="53">
        <v>0</v>
      </c>
      <c r="E150" s="276">
        <v>0</v>
      </c>
      <c r="F150" s="112"/>
      <c r="G150" s="270" t="e">
        <f t="shared" si="13"/>
        <v>#DIV/0!</v>
      </c>
    </row>
    <row r="151" spans="1:7" s="51" customFormat="1" ht="15" customHeight="1" x14ac:dyDescent="0.2">
      <c r="A151" s="78"/>
      <c r="B151" s="81">
        <v>3739</v>
      </c>
      <c r="C151" s="78" t="s">
        <v>174</v>
      </c>
      <c r="D151" s="53">
        <v>50</v>
      </c>
      <c r="E151" s="276">
        <v>50</v>
      </c>
      <c r="F151" s="112">
        <v>0</v>
      </c>
      <c r="G151" s="270">
        <f t="shared" si="13"/>
        <v>0</v>
      </c>
    </row>
    <row r="152" spans="1:7" s="51" customFormat="1" ht="15" hidden="1" x14ac:dyDescent="0.2">
      <c r="A152" s="78"/>
      <c r="B152" s="81">
        <v>3744</v>
      </c>
      <c r="C152" s="78" t="s">
        <v>118</v>
      </c>
      <c r="D152" s="53">
        <v>0</v>
      </c>
      <c r="E152" s="276">
        <v>0</v>
      </c>
      <c r="F152" s="112"/>
      <c r="G152" s="270" t="e">
        <f t="shared" si="13"/>
        <v>#DIV/0!</v>
      </c>
    </row>
    <row r="153" spans="1:7" s="51" customFormat="1" ht="16.350000000000001" customHeight="1" x14ac:dyDescent="0.2">
      <c r="A153" s="59"/>
      <c r="B153" s="71">
        <v>3749</v>
      </c>
      <c r="C153" s="59" t="s">
        <v>175</v>
      </c>
      <c r="D153" s="53">
        <v>65</v>
      </c>
      <c r="E153" s="276">
        <v>65</v>
      </c>
      <c r="F153" s="112">
        <v>0</v>
      </c>
      <c r="G153" s="270">
        <f t="shared" si="13"/>
        <v>0</v>
      </c>
    </row>
    <row r="154" spans="1:7" s="51" customFormat="1" ht="15" hidden="1" x14ac:dyDescent="0.2">
      <c r="A154" s="59"/>
      <c r="B154" s="71">
        <v>5272</v>
      </c>
      <c r="C154" s="59" t="s">
        <v>176</v>
      </c>
      <c r="D154" s="53">
        <v>0</v>
      </c>
      <c r="E154" s="276">
        <v>0</v>
      </c>
      <c r="F154" s="112"/>
      <c r="G154" s="270" t="e">
        <f t="shared" si="13"/>
        <v>#DIV/0!</v>
      </c>
    </row>
    <row r="155" spans="1:7" s="51" customFormat="1" ht="15" hidden="1" x14ac:dyDescent="0.2">
      <c r="A155" s="78"/>
      <c r="B155" s="81">
        <v>6149</v>
      </c>
      <c r="C155" s="78" t="s">
        <v>420</v>
      </c>
      <c r="D155" s="53">
        <v>0</v>
      </c>
      <c r="E155" s="276">
        <v>0</v>
      </c>
      <c r="F155" s="112"/>
      <c r="G155" s="270" t="e">
        <f t="shared" si="13"/>
        <v>#DIV/0!</v>
      </c>
    </row>
    <row r="156" spans="1:7" s="51" customFormat="1" ht="15.75" thickBot="1" x14ac:dyDescent="0.25">
      <c r="A156" s="78"/>
      <c r="B156" s="81">
        <v>6171</v>
      </c>
      <c r="C156" s="78" t="s">
        <v>177</v>
      </c>
      <c r="D156" s="53">
        <v>22288</v>
      </c>
      <c r="E156" s="276">
        <v>22288</v>
      </c>
      <c r="F156" s="112">
        <v>4890.8</v>
      </c>
      <c r="G156" s="270">
        <f t="shared" si="13"/>
        <v>21.943646805455852</v>
      </c>
    </row>
    <row r="157" spans="1:7" s="51" customFormat="1" ht="18.75" customHeight="1" thickTop="1" thickBot="1" x14ac:dyDescent="0.3">
      <c r="A157" s="79"/>
      <c r="B157" s="80"/>
      <c r="C157" s="89" t="s">
        <v>341</v>
      </c>
      <c r="D157" s="87">
        <f t="shared" ref="D157:E157" si="14">SUM(D138:D156)</f>
        <v>23646</v>
      </c>
      <c r="E157" s="184">
        <f t="shared" si="14"/>
        <v>23646</v>
      </c>
      <c r="F157" s="203">
        <f t="shared" ref="F157" si="15">SUM(F138:F156)</f>
        <v>5007</v>
      </c>
      <c r="G157" s="117">
        <f t="shared" si="13"/>
        <v>21.174828723674192</v>
      </c>
    </row>
    <row r="158" spans="1:7" s="51" customFormat="1" ht="15.75" customHeight="1" x14ac:dyDescent="0.25">
      <c r="A158" s="68"/>
      <c r="B158" s="69"/>
      <c r="C158" s="94"/>
      <c r="D158" s="95"/>
      <c r="E158" s="95"/>
    </row>
    <row r="159" spans="1:7" s="68" customFormat="1" ht="15.75" customHeight="1" thickBot="1" x14ac:dyDescent="0.25">
      <c r="B159" s="69"/>
      <c r="D159" s="55"/>
      <c r="E159" s="55"/>
      <c r="F159" s="51"/>
      <c r="G159" s="51"/>
    </row>
    <row r="160" spans="1:7" s="51" customFormat="1" ht="15.75" x14ac:dyDescent="0.25">
      <c r="A160" s="106" t="s">
        <v>14</v>
      </c>
      <c r="B160" s="107" t="s">
        <v>13</v>
      </c>
      <c r="C160" s="106" t="s">
        <v>12</v>
      </c>
      <c r="D160" s="229" t="s">
        <v>11</v>
      </c>
      <c r="E160" s="229" t="s">
        <v>11</v>
      </c>
      <c r="F160" s="20" t="s">
        <v>0</v>
      </c>
      <c r="G160" s="113" t="s">
        <v>348</v>
      </c>
    </row>
    <row r="161" spans="1:7" s="51" customFormat="1" ht="15.75" customHeight="1" thickBot="1" x14ac:dyDescent="0.3">
      <c r="A161" s="108"/>
      <c r="B161" s="109"/>
      <c r="C161" s="110"/>
      <c r="D161" s="230" t="s">
        <v>10</v>
      </c>
      <c r="E161" s="230" t="s">
        <v>9</v>
      </c>
      <c r="F161" s="216" t="s">
        <v>677</v>
      </c>
      <c r="G161" s="114" t="s">
        <v>349</v>
      </c>
    </row>
    <row r="162" spans="1:7" s="51" customFormat="1" ht="16.5" thickTop="1" x14ac:dyDescent="0.25">
      <c r="A162" s="57">
        <v>110</v>
      </c>
      <c r="B162" s="57"/>
      <c r="C162" s="92" t="s">
        <v>43</v>
      </c>
      <c r="D162" s="52"/>
      <c r="E162" s="193"/>
      <c r="F162" s="131"/>
      <c r="G162" s="129"/>
    </row>
    <row r="163" spans="1:7" s="51" customFormat="1" ht="15.75" x14ac:dyDescent="0.25">
      <c r="A163" s="57"/>
      <c r="B163" s="70"/>
      <c r="C163" s="92"/>
      <c r="D163" s="52"/>
      <c r="E163" s="193"/>
      <c r="F163" s="132"/>
      <c r="G163" s="59"/>
    </row>
    <row r="164" spans="1:7" s="51" customFormat="1" ht="15" x14ac:dyDescent="0.2">
      <c r="A164" s="57"/>
      <c r="B164" s="71">
        <v>2143</v>
      </c>
      <c r="C164" s="59" t="s">
        <v>321</v>
      </c>
      <c r="D164" s="53">
        <v>950</v>
      </c>
      <c r="E164" s="181">
        <v>1008.5</v>
      </c>
      <c r="F164" s="112">
        <v>688.4</v>
      </c>
      <c r="G164" s="270">
        <f t="shared" ref="G164:G203" si="16">(F164/E164)*100</f>
        <v>68.259791769955385</v>
      </c>
    </row>
    <row r="165" spans="1:7" s="51" customFormat="1" ht="15" x14ac:dyDescent="0.2">
      <c r="A165" s="57"/>
      <c r="B165" s="71">
        <v>3111</v>
      </c>
      <c r="C165" s="59" t="s">
        <v>138</v>
      </c>
      <c r="D165" s="53">
        <v>9817</v>
      </c>
      <c r="E165" s="276">
        <v>9824</v>
      </c>
      <c r="F165" s="112">
        <v>2601.1999999999998</v>
      </c>
      <c r="G165" s="270">
        <f t="shared" si="16"/>
        <v>26.47801302931596</v>
      </c>
    </row>
    <row r="166" spans="1:7" s="51" customFormat="1" ht="15" x14ac:dyDescent="0.2">
      <c r="A166" s="57"/>
      <c r="B166" s="71">
        <v>3113</v>
      </c>
      <c r="C166" s="59" t="s">
        <v>139</v>
      </c>
      <c r="D166" s="53">
        <v>35423</v>
      </c>
      <c r="E166" s="276">
        <v>35431.199999999997</v>
      </c>
      <c r="F166" s="112">
        <v>8853.2999999999993</v>
      </c>
      <c r="G166" s="270">
        <f t="shared" si="16"/>
        <v>24.987299329404593</v>
      </c>
    </row>
    <row r="167" spans="1:7" s="51" customFormat="1" ht="15" x14ac:dyDescent="0.2">
      <c r="A167" s="57"/>
      <c r="B167" s="71">
        <v>3231</v>
      </c>
      <c r="C167" s="59" t="s">
        <v>140</v>
      </c>
      <c r="D167" s="53">
        <v>953</v>
      </c>
      <c r="E167" s="276">
        <v>953</v>
      </c>
      <c r="F167" s="112">
        <v>239</v>
      </c>
      <c r="G167" s="270">
        <f t="shared" si="16"/>
        <v>25.078698845750264</v>
      </c>
    </row>
    <row r="168" spans="1:7" s="51" customFormat="1" ht="15" x14ac:dyDescent="0.2">
      <c r="A168" s="57"/>
      <c r="B168" s="71">
        <v>3313</v>
      </c>
      <c r="C168" s="59" t="s">
        <v>141</v>
      </c>
      <c r="D168" s="53">
        <v>1250</v>
      </c>
      <c r="E168" s="276">
        <v>1600</v>
      </c>
      <c r="F168" s="112">
        <v>0</v>
      </c>
      <c r="G168" s="270">
        <f t="shared" si="16"/>
        <v>0</v>
      </c>
    </row>
    <row r="169" spans="1:7" s="51" customFormat="1" ht="15" x14ac:dyDescent="0.2">
      <c r="A169" s="57"/>
      <c r="B169" s="71">
        <v>3314</v>
      </c>
      <c r="C169" s="59" t="s">
        <v>142</v>
      </c>
      <c r="D169" s="53">
        <v>13546</v>
      </c>
      <c r="E169" s="276">
        <v>13796</v>
      </c>
      <c r="F169" s="112">
        <v>3387</v>
      </c>
      <c r="G169" s="270">
        <f t="shared" si="16"/>
        <v>24.550594375181213</v>
      </c>
    </row>
    <row r="170" spans="1:7" s="51" customFormat="1" ht="15" x14ac:dyDescent="0.2">
      <c r="A170" s="57"/>
      <c r="B170" s="71">
        <v>3315</v>
      </c>
      <c r="C170" s="59" t="s">
        <v>143</v>
      </c>
      <c r="D170" s="53">
        <v>22400</v>
      </c>
      <c r="E170" s="276">
        <v>22400</v>
      </c>
      <c r="F170" s="112">
        <v>5900</v>
      </c>
      <c r="G170" s="270">
        <f t="shared" si="16"/>
        <v>26.339285714285715</v>
      </c>
    </row>
    <row r="171" spans="1:7" s="51" customFormat="1" ht="15" x14ac:dyDescent="0.2">
      <c r="A171" s="57"/>
      <c r="B171" s="71">
        <v>3319</v>
      </c>
      <c r="C171" s="59" t="s">
        <v>144</v>
      </c>
      <c r="D171" s="53">
        <v>763</v>
      </c>
      <c r="E171" s="276">
        <v>756</v>
      </c>
      <c r="F171" s="112">
        <v>133.5</v>
      </c>
      <c r="G171" s="270">
        <f t="shared" si="16"/>
        <v>17.658730158730158</v>
      </c>
    </row>
    <row r="172" spans="1:7" s="51" customFormat="1" ht="15" x14ac:dyDescent="0.2">
      <c r="A172" s="57"/>
      <c r="B172" s="71">
        <v>3322</v>
      </c>
      <c r="C172" s="59" t="s">
        <v>145</v>
      </c>
      <c r="D172" s="53">
        <v>20</v>
      </c>
      <c r="E172" s="276">
        <v>40</v>
      </c>
      <c r="F172" s="112">
        <v>20</v>
      </c>
      <c r="G172" s="270">
        <f t="shared" si="16"/>
        <v>50</v>
      </c>
    </row>
    <row r="173" spans="1:7" s="51" customFormat="1" ht="15" x14ac:dyDescent="0.2">
      <c r="A173" s="57"/>
      <c r="B173" s="71">
        <v>3326</v>
      </c>
      <c r="C173" s="59" t="s">
        <v>146</v>
      </c>
      <c r="D173" s="53">
        <v>20</v>
      </c>
      <c r="E173" s="276">
        <v>50</v>
      </c>
      <c r="F173" s="112">
        <v>0</v>
      </c>
      <c r="G173" s="270">
        <f t="shared" si="16"/>
        <v>0</v>
      </c>
    </row>
    <row r="174" spans="1:7" s="51" customFormat="1" ht="15" x14ac:dyDescent="0.2">
      <c r="A174" s="57"/>
      <c r="B174" s="71">
        <v>3330</v>
      </c>
      <c r="C174" s="59" t="s">
        <v>147</v>
      </c>
      <c r="D174" s="53">
        <v>100</v>
      </c>
      <c r="E174" s="276">
        <v>250</v>
      </c>
      <c r="F174" s="112">
        <v>40</v>
      </c>
      <c r="G174" s="270">
        <f t="shared" si="16"/>
        <v>16</v>
      </c>
    </row>
    <row r="175" spans="1:7" s="51" customFormat="1" ht="15" x14ac:dyDescent="0.2">
      <c r="A175" s="57"/>
      <c r="B175" s="71">
        <v>3392</v>
      </c>
      <c r="C175" s="59" t="s">
        <v>148</v>
      </c>
      <c r="D175" s="53">
        <v>570</v>
      </c>
      <c r="E175" s="276">
        <v>590</v>
      </c>
      <c r="F175" s="112">
        <v>130</v>
      </c>
      <c r="G175" s="270">
        <f t="shared" si="16"/>
        <v>22.033898305084744</v>
      </c>
    </row>
    <row r="176" spans="1:7" s="51" customFormat="1" ht="15" x14ac:dyDescent="0.2">
      <c r="A176" s="57"/>
      <c r="B176" s="71">
        <v>3412</v>
      </c>
      <c r="C176" s="59" t="s">
        <v>263</v>
      </c>
      <c r="D176" s="53">
        <v>28934</v>
      </c>
      <c r="E176" s="276">
        <v>28934</v>
      </c>
      <c r="F176" s="112">
        <v>8000</v>
      </c>
      <c r="G176" s="270">
        <f t="shared" si="16"/>
        <v>27.649132508467545</v>
      </c>
    </row>
    <row r="177" spans="1:7" s="51" customFormat="1" ht="15" x14ac:dyDescent="0.2">
      <c r="A177" s="57"/>
      <c r="B177" s="71">
        <v>3412</v>
      </c>
      <c r="C177" s="59" t="s">
        <v>259</v>
      </c>
      <c r="D177" s="53">
        <v>143</v>
      </c>
      <c r="E177" s="276">
        <v>143</v>
      </c>
      <c r="F177" s="112">
        <v>29.5</v>
      </c>
      <c r="G177" s="270">
        <f t="shared" si="16"/>
        <v>20.62937062937063</v>
      </c>
    </row>
    <row r="178" spans="1:7" s="51" customFormat="1" ht="15" hidden="1" x14ac:dyDescent="0.2">
      <c r="A178" s="57"/>
      <c r="B178" s="71">
        <v>3412</v>
      </c>
      <c r="C178" s="59" t="s">
        <v>421</v>
      </c>
      <c r="D178" s="53">
        <v>0</v>
      </c>
      <c r="E178" s="276">
        <v>0</v>
      </c>
      <c r="F178" s="112"/>
      <c r="G178" s="270" t="e">
        <f t="shared" si="16"/>
        <v>#DIV/0!</v>
      </c>
    </row>
    <row r="179" spans="1:7" s="51" customFormat="1" ht="15" hidden="1" x14ac:dyDescent="0.2">
      <c r="A179" s="57"/>
      <c r="B179" s="71">
        <v>3412</v>
      </c>
      <c r="C179" s="59" t="s">
        <v>413</v>
      </c>
      <c r="D179" s="53">
        <v>0</v>
      </c>
      <c r="E179" s="276">
        <v>0</v>
      </c>
      <c r="F179" s="112"/>
      <c r="G179" s="270" t="e">
        <f t="shared" si="16"/>
        <v>#DIV/0!</v>
      </c>
    </row>
    <row r="180" spans="1:7" s="51" customFormat="1" ht="15" x14ac:dyDescent="0.2">
      <c r="A180" s="57"/>
      <c r="B180" s="71">
        <v>3419</v>
      </c>
      <c r="C180" s="59" t="s">
        <v>255</v>
      </c>
      <c r="D180" s="53">
        <v>520</v>
      </c>
      <c r="E180" s="276">
        <v>260</v>
      </c>
      <c r="F180" s="112">
        <v>190</v>
      </c>
      <c r="G180" s="270">
        <f t="shared" si="16"/>
        <v>73.076923076923066</v>
      </c>
    </row>
    <row r="181" spans="1:7" s="51" customFormat="1" ht="15" x14ac:dyDescent="0.2">
      <c r="A181" s="57"/>
      <c r="B181" s="71">
        <v>3421</v>
      </c>
      <c r="C181" s="59" t="s">
        <v>254</v>
      </c>
      <c r="D181" s="53">
        <v>14020</v>
      </c>
      <c r="E181" s="276">
        <v>16280</v>
      </c>
      <c r="F181" s="112">
        <v>10506.5</v>
      </c>
      <c r="G181" s="270">
        <f t="shared" si="16"/>
        <v>64.536240786240782</v>
      </c>
    </row>
    <row r="182" spans="1:7" s="51" customFormat="1" ht="15" x14ac:dyDescent="0.2">
      <c r="A182" s="57"/>
      <c r="B182" s="71">
        <v>3429</v>
      </c>
      <c r="C182" s="59" t="s">
        <v>149</v>
      </c>
      <c r="D182" s="53">
        <v>1950</v>
      </c>
      <c r="E182" s="276">
        <v>1190</v>
      </c>
      <c r="F182" s="112">
        <v>1160</v>
      </c>
      <c r="G182" s="270">
        <f t="shared" si="16"/>
        <v>97.47899159663865</v>
      </c>
    </row>
    <row r="183" spans="1:7" s="51" customFormat="1" ht="18.600000000000001" hidden="1" customHeight="1" x14ac:dyDescent="0.2">
      <c r="A183" s="57"/>
      <c r="B183" s="71">
        <v>3613</v>
      </c>
      <c r="C183" s="59" t="s">
        <v>192</v>
      </c>
      <c r="D183" s="53">
        <v>0</v>
      </c>
      <c r="E183" s="276">
        <v>0</v>
      </c>
      <c r="F183" s="277"/>
      <c r="G183" s="270" t="e">
        <f t="shared" si="16"/>
        <v>#DIV/0!</v>
      </c>
    </row>
    <row r="184" spans="1:7" s="51" customFormat="1" ht="16.350000000000001" customHeight="1" x14ac:dyDescent="0.2">
      <c r="A184" s="57"/>
      <c r="B184" s="71">
        <v>3639</v>
      </c>
      <c r="C184" s="59" t="s">
        <v>673</v>
      </c>
      <c r="D184" s="53">
        <v>64185</v>
      </c>
      <c r="E184" s="276">
        <v>64185</v>
      </c>
      <c r="F184" s="112">
        <v>16047</v>
      </c>
      <c r="G184" s="270">
        <f t="shared" si="16"/>
        <v>25.001168497312452</v>
      </c>
    </row>
    <row r="185" spans="1:7" s="51" customFormat="1" ht="15" x14ac:dyDescent="0.2">
      <c r="A185" s="57"/>
      <c r="B185" s="81">
        <v>3900</v>
      </c>
      <c r="C185" s="78" t="s">
        <v>442</v>
      </c>
      <c r="D185" s="53">
        <v>800</v>
      </c>
      <c r="E185" s="276">
        <v>800</v>
      </c>
      <c r="F185" s="112">
        <v>0</v>
      </c>
      <c r="G185" s="270">
        <f t="shared" si="16"/>
        <v>0</v>
      </c>
    </row>
    <row r="186" spans="1:7" s="51" customFormat="1" ht="15" hidden="1" x14ac:dyDescent="0.2">
      <c r="A186" s="57"/>
      <c r="B186" s="81">
        <v>4312</v>
      </c>
      <c r="C186" s="78" t="s">
        <v>499</v>
      </c>
      <c r="D186" s="53">
        <v>0</v>
      </c>
      <c r="E186" s="276">
        <v>0</v>
      </c>
      <c r="F186" s="112"/>
      <c r="G186" s="270" t="e">
        <f t="shared" si="16"/>
        <v>#DIV/0!</v>
      </c>
    </row>
    <row r="187" spans="1:7" s="51" customFormat="1" ht="15" x14ac:dyDescent="0.2">
      <c r="A187" s="57"/>
      <c r="B187" s="81">
        <v>4351</v>
      </c>
      <c r="C187" s="78" t="s">
        <v>159</v>
      </c>
      <c r="D187" s="53">
        <v>1700</v>
      </c>
      <c r="E187" s="276">
        <v>1700</v>
      </c>
      <c r="F187" s="112">
        <v>0</v>
      </c>
      <c r="G187" s="270">
        <f t="shared" si="16"/>
        <v>0</v>
      </c>
    </row>
    <row r="188" spans="1:7" s="51" customFormat="1" ht="15" hidden="1" x14ac:dyDescent="0.2">
      <c r="A188" s="57"/>
      <c r="B188" s="81">
        <v>4356</v>
      </c>
      <c r="C188" s="78" t="s">
        <v>257</v>
      </c>
      <c r="D188" s="53">
        <v>0</v>
      </c>
      <c r="E188" s="276">
        <v>0</v>
      </c>
      <c r="F188" s="112"/>
      <c r="G188" s="270" t="e">
        <f t="shared" si="16"/>
        <v>#DIV/0!</v>
      </c>
    </row>
    <row r="189" spans="1:7" s="51" customFormat="1" ht="15" x14ac:dyDescent="0.2">
      <c r="A189" s="57"/>
      <c r="B189" s="81">
        <v>4357</v>
      </c>
      <c r="C189" s="78" t="s">
        <v>258</v>
      </c>
      <c r="D189" s="53">
        <v>24706</v>
      </c>
      <c r="E189" s="276">
        <v>27574.7</v>
      </c>
      <c r="F189" s="112">
        <v>12668.7</v>
      </c>
      <c r="G189" s="270">
        <f t="shared" si="16"/>
        <v>45.943201557949855</v>
      </c>
    </row>
    <row r="190" spans="1:7" s="51" customFormat="1" ht="15" x14ac:dyDescent="0.2">
      <c r="A190" s="57"/>
      <c r="B190" s="81">
        <v>4359</v>
      </c>
      <c r="C190" s="78" t="s">
        <v>260</v>
      </c>
      <c r="D190" s="53">
        <v>3021</v>
      </c>
      <c r="E190" s="276">
        <v>3083.9</v>
      </c>
      <c r="F190" s="112">
        <v>62.9</v>
      </c>
      <c r="G190" s="270">
        <f t="shared" si="16"/>
        <v>2.0396251499724372</v>
      </c>
    </row>
    <row r="191" spans="1:7" s="51" customFormat="1" ht="15" hidden="1" x14ac:dyDescent="0.2">
      <c r="A191" s="57"/>
      <c r="B191" s="81">
        <v>5269</v>
      </c>
      <c r="C191" s="78" t="s">
        <v>526</v>
      </c>
      <c r="D191" s="53">
        <v>0</v>
      </c>
      <c r="E191" s="276">
        <v>0</v>
      </c>
      <c r="F191" s="112"/>
      <c r="G191" s="270" t="e">
        <f t="shared" si="16"/>
        <v>#DIV/0!</v>
      </c>
    </row>
    <row r="192" spans="1:7" s="51" customFormat="1" ht="15" hidden="1" x14ac:dyDescent="0.2">
      <c r="A192" s="57"/>
      <c r="B192" s="81">
        <v>4379</v>
      </c>
      <c r="C192" s="78" t="s">
        <v>399</v>
      </c>
      <c r="D192" s="53">
        <v>0</v>
      </c>
      <c r="E192" s="276">
        <v>0</v>
      </c>
      <c r="F192" s="112"/>
      <c r="G192" s="270" t="e">
        <f t="shared" si="16"/>
        <v>#DIV/0!</v>
      </c>
    </row>
    <row r="193" spans="1:7" s="51" customFormat="1" ht="15" customHeight="1" x14ac:dyDescent="0.2">
      <c r="A193" s="59"/>
      <c r="B193" s="71">
        <v>6171</v>
      </c>
      <c r="C193" s="59" t="s">
        <v>479</v>
      </c>
      <c r="D193" s="53">
        <v>16354</v>
      </c>
      <c r="E193" s="276">
        <v>16654</v>
      </c>
      <c r="F193" s="112">
        <v>2647.8</v>
      </c>
      <c r="G193" s="270">
        <f t="shared" si="16"/>
        <v>15.898883151194909</v>
      </c>
    </row>
    <row r="194" spans="1:7" s="51" customFormat="1" ht="15" customHeight="1" x14ac:dyDescent="0.2">
      <c r="A194" s="59"/>
      <c r="B194" s="71">
        <v>6223</v>
      </c>
      <c r="C194" s="59" t="s">
        <v>165</v>
      </c>
      <c r="D194" s="53">
        <v>5</v>
      </c>
      <c r="E194" s="276">
        <v>5</v>
      </c>
      <c r="F194" s="112">
        <v>0</v>
      </c>
      <c r="G194" s="270">
        <f t="shared" si="16"/>
        <v>0</v>
      </c>
    </row>
    <row r="195" spans="1:7" s="51" customFormat="1" ht="15" customHeight="1" x14ac:dyDescent="0.2">
      <c r="A195" s="59"/>
      <c r="B195" s="56">
        <v>6310</v>
      </c>
      <c r="C195" s="59" t="s">
        <v>186</v>
      </c>
      <c r="D195" s="53">
        <v>2761</v>
      </c>
      <c r="E195" s="276">
        <v>2761</v>
      </c>
      <c r="F195" s="112">
        <v>268.10000000000002</v>
      </c>
      <c r="G195" s="270">
        <f t="shared" si="16"/>
        <v>9.710249909453097</v>
      </c>
    </row>
    <row r="196" spans="1:7" s="51" customFormat="1" ht="18" hidden="1" customHeight="1" x14ac:dyDescent="0.2">
      <c r="A196" s="59"/>
      <c r="B196" s="56">
        <v>6330</v>
      </c>
      <c r="C196" s="59" t="s">
        <v>635</v>
      </c>
      <c r="D196" s="53">
        <v>0</v>
      </c>
      <c r="E196" s="276">
        <v>0</v>
      </c>
      <c r="F196" s="271"/>
      <c r="G196" s="270" t="e">
        <f t="shared" si="16"/>
        <v>#DIV/0!</v>
      </c>
    </row>
    <row r="197" spans="1:7" s="51" customFormat="1" ht="18.95" customHeight="1" x14ac:dyDescent="0.2">
      <c r="A197" s="59"/>
      <c r="B197" s="56">
        <v>6399</v>
      </c>
      <c r="C197" s="59" t="s">
        <v>187</v>
      </c>
      <c r="D197" s="53">
        <v>18012</v>
      </c>
      <c r="E197" s="276">
        <v>18895.900000000001</v>
      </c>
      <c r="F197" s="112">
        <v>15542.8</v>
      </c>
      <c r="G197" s="270">
        <f t="shared" si="16"/>
        <v>82.254880688403304</v>
      </c>
    </row>
    <row r="198" spans="1:7" s="51" customFormat="1" ht="18" hidden="1" customHeight="1" x14ac:dyDescent="0.2">
      <c r="A198" s="59"/>
      <c r="B198" s="56">
        <v>6402</v>
      </c>
      <c r="C198" s="59" t="s">
        <v>188</v>
      </c>
      <c r="D198" s="53">
        <v>0</v>
      </c>
      <c r="E198" s="276">
        <v>0</v>
      </c>
      <c r="F198" s="112"/>
      <c r="G198" s="270" t="e">
        <f t="shared" si="16"/>
        <v>#DIV/0!</v>
      </c>
    </row>
    <row r="199" spans="1:7" s="51" customFormat="1" ht="15" hidden="1" x14ac:dyDescent="0.2">
      <c r="A199" s="59"/>
      <c r="B199" s="56">
        <v>6409</v>
      </c>
      <c r="C199" s="59" t="s">
        <v>389</v>
      </c>
      <c r="D199" s="53">
        <v>0</v>
      </c>
      <c r="E199" s="276">
        <v>0</v>
      </c>
      <c r="F199" s="112"/>
      <c r="G199" s="270" t="e">
        <f t="shared" si="16"/>
        <v>#DIV/0!</v>
      </c>
    </row>
    <row r="200" spans="1:7" s="51" customFormat="1" ht="18" hidden="1" customHeight="1" x14ac:dyDescent="0.2">
      <c r="A200" s="59"/>
      <c r="B200" s="56">
        <v>6402</v>
      </c>
      <c r="C200" s="59" t="s">
        <v>188</v>
      </c>
      <c r="D200" s="53">
        <v>0</v>
      </c>
      <c r="E200" s="276">
        <v>0</v>
      </c>
      <c r="F200" s="112"/>
      <c r="G200" s="270" t="e">
        <f t="shared" si="16"/>
        <v>#DIV/0!</v>
      </c>
    </row>
    <row r="201" spans="1:7" s="51" customFormat="1" ht="17.25" customHeight="1" x14ac:dyDescent="0.2">
      <c r="A201" s="59"/>
      <c r="B201" s="56">
        <v>6409</v>
      </c>
      <c r="C201" s="59" t="s">
        <v>189</v>
      </c>
      <c r="D201" s="53">
        <v>10</v>
      </c>
      <c r="E201" s="276">
        <v>10</v>
      </c>
      <c r="F201" s="112">
        <v>24</v>
      </c>
      <c r="G201" s="270">
        <f t="shared" si="16"/>
        <v>240</v>
      </c>
    </row>
    <row r="202" spans="1:7" s="51" customFormat="1" ht="15.75" customHeight="1" thickBot="1" x14ac:dyDescent="0.25">
      <c r="A202" s="135"/>
      <c r="B202" s="136">
        <v>6409</v>
      </c>
      <c r="C202" s="135" t="s">
        <v>381</v>
      </c>
      <c r="D202" s="53">
        <v>15000</v>
      </c>
      <c r="E202" s="276">
        <v>10286.299999999999</v>
      </c>
      <c r="F202" s="112">
        <v>0</v>
      </c>
      <c r="G202" s="270">
        <f t="shared" si="16"/>
        <v>0</v>
      </c>
    </row>
    <row r="203" spans="1:7" s="51" customFormat="1" ht="18.75" customHeight="1" thickTop="1" thickBot="1" x14ac:dyDescent="0.3">
      <c r="A203" s="79"/>
      <c r="B203" s="80"/>
      <c r="C203" s="89" t="s">
        <v>190</v>
      </c>
      <c r="D203" s="87">
        <f t="shared" ref="D203:F203" si="17">SUM(D164:D202)</f>
        <v>277933</v>
      </c>
      <c r="E203" s="184">
        <f t="shared" si="17"/>
        <v>279461.5</v>
      </c>
      <c r="F203" s="203">
        <f t="shared" si="17"/>
        <v>89139.700000000012</v>
      </c>
      <c r="G203" s="117">
        <f t="shared" si="16"/>
        <v>31.89695181626092</v>
      </c>
    </row>
    <row r="204" spans="1:7" s="51" customFormat="1" ht="17.25" customHeight="1" x14ac:dyDescent="0.2">
      <c r="A204" s="68"/>
      <c r="B204" s="69"/>
      <c r="C204" s="68"/>
      <c r="D204" s="55"/>
      <c r="E204" s="55"/>
    </row>
    <row r="205" spans="1:7" s="51" customFormat="1" ht="13.5" customHeight="1" x14ac:dyDescent="0.2">
      <c r="A205" s="68"/>
      <c r="B205" s="69"/>
      <c r="C205" s="68"/>
      <c r="D205" s="55"/>
      <c r="E205" s="55"/>
    </row>
    <row r="206" spans="1:7" s="51" customFormat="1" ht="6" customHeight="1" x14ac:dyDescent="0.2">
      <c r="A206" s="68"/>
      <c r="B206" s="69"/>
      <c r="C206" s="68"/>
      <c r="D206" s="55"/>
      <c r="E206" s="55"/>
    </row>
    <row r="207" spans="1:7" s="51" customFormat="1" ht="2.25" customHeight="1" thickBot="1" x14ac:dyDescent="0.25">
      <c r="A207" s="68"/>
      <c r="B207" s="69"/>
      <c r="C207" s="68"/>
      <c r="D207" s="55"/>
      <c r="E207" s="55"/>
    </row>
    <row r="208" spans="1:7" s="51" customFormat="1" ht="15.75" x14ac:dyDescent="0.25">
      <c r="A208" s="106" t="s">
        <v>14</v>
      </c>
      <c r="B208" s="107" t="s">
        <v>13</v>
      </c>
      <c r="C208" s="106" t="s">
        <v>12</v>
      </c>
      <c r="D208" s="229" t="s">
        <v>11</v>
      </c>
      <c r="E208" s="229" t="s">
        <v>11</v>
      </c>
      <c r="F208" s="20" t="s">
        <v>0</v>
      </c>
      <c r="G208" s="113" t="s">
        <v>348</v>
      </c>
    </row>
    <row r="209" spans="1:7" s="51" customFormat="1" ht="15.75" customHeight="1" thickBot="1" x14ac:dyDescent="0.3">
      <c r="A209" s="108"/>
      <c r="B209" s="109"/>
      <c r="C209" s="110"/>
      <c r="D209" s="230" t="s">
        <v>10</v>
      </c>
      <c r="E209" s="230" t="s">
        <v>9</v>
      </c>
      <c r="F209" s="216" t="s">
        <v>677</v>
      </c>
      <c r="G209" s="114" t="s">
        <v>349</v>
      </c>
    </row>
    <row r="210" spans="1:7" s="51" customFormat="1" ht="16.5" thickTop="1" x14ac:dyDescent="0.25">
      <c r="A210" s="57">
        <v>120</v>
      </c>
      <c r="B210" s="57"/>
      <c r="C210" s="86" t="s">
        <v>29</v>
      </c>
      <c r="D210" s="52"/>
      <c r="E210" s="193"/>
      <c r="F210" s="131"/>
      <c r="G210" s="129"/>
    </row>
    <row r="211" spans="1:7" s="51" customFormat="1" ht="15" customHeight="1" x14ac:dyDescent="0.2">
      <c r="A211" s="59"/>
      <c r="B211" s="56"/>
      <c r="C211" s="58"/>
      <c r="D211" s="53"/>
      <c r="E211" s="181"/>
      <c r="F211" s="132"/>
      <c r="G211" s="59"/>
    </row>
    <row r="212" spans="1:7" s="51" customFormat="1" ht="15" customHeight="1" x14ac:dyDescent="0.2">
      <c r="A212" s="59"/>
      <c r="B212" s="56">
        <v>1014</v>
      </c>
      <c r="C212" s="59" t="s">
        <v>266</v>
      </c>
      <c r="D212" s="53">
        <v>90</v>
      </c>
      <c r="E212" s="181">
        <v>153</v>
      </c>
      <c r="F212" s="112">
        <v>62.9</v>
      </c>
      <c r="G212" s="270">
        <f t="shared" ref="G212:G274" si="18">(F212/E212)*100</f>
        <v>41.111111111111107</v>
      </c>
    </row>
    <row r="213" spans="1:7" s="51" customFormat="1" ht="15" hidden="1" customHeight="1" x14ac:dyDescent="0.2">
      <c r="A213" s="59"/>
      <c r="B213" s="56">
        <v>2143</v>
      </c>
      <c r="C213" s="59" t="s">
        <v>91</v>
      </c>
      <c r="D213" s="53"/>
      <c r="E213" s="181"/>
      <c r="F213" s="112"/>
      <c r="G213" s="270" t="e">
        <f t="shared" si="18"/>
        <v>#DIV/0!</v>
      </c>
    </row>
    <row r="214" spans="1:7" s="51" customFormat="1" ht="15" customHeight="1" x14ac:dyDescent="0.2">
      <c r="A214" s="59"/>
      <c r="B214" s="56">
        <v>2212</v>
      </c>
      <c r="C214" s="59" t="s">
        <v>92</v>
      </c>
      <c r="D214" s="53">
        <v>11800</v>
      </c>
      <c r="E214" s="276">
        <v>11887.3</v>
      </c>
      <c r="F214" s="112">
        <v>30.9</v>
      </c>
      <c r="G214" s="270">
        <f t="shared" si="18"/>
        <v>0.25994128187225024</v>
      </c>
    </row>
    <row r="215" spans="1:7" s="51" customFormat="1" ht="15" customHeight="1" x14ac:dyDescent="0.2">
      <c r="A215" s="59"/>
      <c r="B215" s="56">
        <v>2219</v>
      </c>
      <c r="C215" s="59" t="s">
        <v>93</v>
      </c>
      <c r="D215" s="53">
        <v>29000</v>
      </c>
      <c r="E215" s="276">
        <v>31438.6</v>
      </c>
      <c r="F215" s="112">
        <v>1539.1</v>
      </c>
      <c r="G215" s="270">
        <f t="shared" si="18"/>
        <v>4.8955742304046614</v>
      </c>
    </row>
    <row r="216" spans="1:7" s="51" customFormat="1" ht="16.350000000000001" customHeight="1" x14ac:dyDescent="0.2">
      <c r="A216" s="59"/>
      <c r="B216" s="56">
        <v>2229</v>
      </c>
      <c r="C216" s="59" t="s">
        <v>95</v>
      </c>
      <c r="D216" s="53">
        <v>50</v>
      </c>
      <c r="E216" s="276">
        <v>70</v>
      </c>
      <c r="F216" s="271">
        <v>39.299999999999997</v>
      </c>
      <c r="G216" s="270">
        <f t="shared" si="18"/>
        <v>56.142857142857139</v>
      </c>
    </row>
    <row r="217" spans="1:7" s="51" customFormat="1" ht="20.100000000000001" hidden="1" customHeight="1" x14ac:dyDescent="0.2">
      <c r="A217" s="59"/>
      <c r="B217" s="56">
        <v>2221</v>
      </c>
      <c r="C217" s="59" t="s">
        <v>94</v>
      </c>
      <c r="D217" s="53">
        <v>0</v>
      </c>
      <c r="E217" s="276">
        <v>0</v>
      </c>
      <c r="F217" s="112"/>
      <c r="G217" s="270" t="e">
        <f t="shared" si="18"/>
        <v>#DIV/0!</v>
      </c>
    </row>
    <row r="218" spans="1:7" s="51" customFormat="1" ht="15" customHeight="1" x14ac:dyDescent="0.2">
      <c r="A218" s="59"/>
      <c r="B218" s="56">
        <v>2310</v>
      </c>
      <c r="C218" s="59" t="s">
        <v>191</v>
      </c>
      <c r="D218" s="53">
        <v>10</v>
      </c>
      <c r="E218" s="276">
        <v>10</v>
      </c>
      <c r="F218" s="112">
        <v>0</v>
      </c>
      <c r="G218" s="270">
        <f t="shared" si="18"/>
        <v>0</v>
      </c>
    </row>
    <row r="219" spans="1:7" s="51" customFormat="1" ht="15" hidden="1" customHeight="1" x14ac:dyDescent="0.2">
      <c r="A219" s="59"/>
      <c r="B219" s="56">
        <v>2321</v>
      </c>
      <c r="C219" s="73" t="s">
        <v>336</v>
      </c>
      <c r="D219" s="53">
        <v>0</v>
      </c>
      <c r="E219" s="276">
        <v>0</v>
      </c>
      <c r="F219" s="112"/>
      <c r="G219" s="270" t="e">
        <f t="shared" si="18"/>
        <v>#DIV/0!</v>
      </c>
    </row>
    <row r="220" spans="1:7" s="51" customFormat="1" ht="15" hidden="1" customHeight="1" x14ac:dyDescent="0.2">
      <c r="A220" s="59"/>
      <c r="B220" s="56">
        <v>2333</v>
      </c>
      <c r="C220" s="59" t="s">
        <v>318</v>
      </c>
      <c r="D220" s="53">
        <v>0</v>
      </c>
      <c r="E220" s="276">
        <v>0</v>
      </c>
      <c r="F220" s="112"/>
      <c r="G220" s="270" t="e">
        <f t="shared" si="18"/>
        <v>#DIV/0!</v>
      </c>
    </row>
    <row r="221" spans="1:7" s="51" customFormat="1" ht="15" customHeight="1" x14ac:dyDescent="0.2">
      <c r="A221" s="59"/>
      <c r="B221" s="56">
        <v>3111</v>
      </c>
      <c r="C221" s="59" t="s">
        <v>319</v>
      </c>
      <c r="D221" s="53">
        <v>5900</v>
      </c>
      <c r="E221" s="276">
        <v>6582.8</v>
      </c>
      <c r="F221" s="112">
        <v>22.1</v>
      </c>
      <c r="G221" s="270">
        <f t="shared" si="18"/>
        <v>0.33572340037673942</v>
      </c>
    </row>
    <row r="222" spans="1:7" s="51" customFormat="1" ht="15" customHeight="1" x14ac:dyDescent="0.2">
      <c r="A222" s="59"/>
      <c r="B222" s="56">
        <v>3113</v>
      </c>
      <c r="C222" s="59" t="s">
        <v>100</v>
      </c>
      <c r="D222" s="53">
        <v>75500</v>
      </c>
      <c r="E222" s="276">
        <v>68019.600000000006</v>
      </c>
      <c r="F222" s="112">
        <v>388.3</v>
      </c>
      <c r="G222" s="270">
        <f t="shared" si="18"/>
        <v>0.57086486836147221</v>
      </c>
    </row>
    <row r="223" spans="1:7" s="51" customFormat="1" ht="15" hidden="1" customHeight="1" x14ac:dyDescent="0.2">
      <c r="A223" s="59"/>
      <c r="B223" s="56">
        <v>3231</v>
      </c>
      <c r="C223" s="59" t="s">
        <v>101</v>
      </c>
      <c r="D223" s="53">
        <v>0</v>
      </c>
      <c r="E223" s="276">
        <v>0</v>
      </c>
      <c r="F223" s="112"/>
      <c r="G223" s="270" t="e">
        <f t="shared" si="18"/>
        <v>#DIV/0!</v>
      </c>
    </row>
    <row r="224" spans="1:7" s="51" customFormat="1" ht="15" customHeight="1" x14ac:dyDescent="0.2">
      <c r="A224" s="59"/>
      <c r="B224" s="56">
        <v>3313</v>
      </c>
      <c r="C224" s="59" t="s">
        <v>267</v>
      </c>
      <c r="D224" s="53">
        <v>5365</v>
      </c>
      <c r="E224" s="276">
        <v>5215</v>
      </c>
      <c r="F224" s="112">
        <v>159.30000000000001</v>
      </c>
      <c r="G224" s="270">
        <f t="shared" si="18"/>
        <v>3.0546500479386389</v>
      </c>
    </row>
    <row r="225" spans="1:7" s="51" customFormat="1" ht="15" customHeight="1" x14ac:dyDescent="0.2">
      <c r="A225" s="59"/>
      <c r="B225" s="56">
        <v>3322</v>
      </c>
      <c r="C225" s="59" t="s">
        <v>104</v>
      </c>
      <c r="D225" s="53">
        <v>1180</v>
      </c>
      <c r="E225" s="276">
        <v>1282</v>
      </c>
      <c r="F225" s="112">
        <v>0</v>
      </c>
      <c r="G225" s="270">
        <f t="shared" si="18"/>
        <v>0</v>
      </c>
    </row>
    <row r="226" spans="1:7" s="51" customFormat="1" ht="15" customHeight="1" x14ac:dyDescent="0.2">
      <c r="A226" s="78"/>
      <c r="B226" s="77">
        <v>3326</v>
      </c>
      <c r="C226" s="72" t="s">
        <v>105</v>
      </c>
      <c r="D226" s="53">
        <v>110</v>
      </c>
      <c r="E226" s="276">
        <v>110</v>
      </c>
      <c r="F226" s="112">
        <v>2.7</v>
      </c>
      <c r="G226" s="270">
        <f t="shared" si="18"/>
        <v>2.4545454545454546</v>
      </c>
    </row>
    <row r="227" spans="1:7" s="51" customFormat="1" ht="15" hidden="1" customHeight="1" x14ac:dyDescent="0.2">
      <c r="A227" s="78"/>
      <c r="B227" s="77">
        <v>3392</v>
      </c>
      <c r="C227" s="78" t="s">
        <v>249</v>
      </c>
      <c r="D227" s="53">
        <v>0</v>
      </c>
      <c r="E227" s="276">
        <v>0</v>
      </c>
      <c r="F227" s="112"/>
      <c r="G227" s="270" t="e">
        <f t="shared" si="18"/>
        <v>#DIV/0!</v>
      </c>
    </row>
    <row r="228" spans="1:7" s="51" customFormat="1" ht="15" customHeight="1" x14ac:dyDescent="0.2">
      <c r="A228" s="78"/>
      <c r="B228" s="77">
        <v>3412</v>
      </c>
      <c r="C228" s="59" t="s">
        <v>106</v>
      </c>
      <c r="D228" s="53">
        <v>280116</v>
      </c>
      <c r="E228" s="276">
        <v>280742.5</v>
      </c>
      <c r="F228" s="112">
        <v>618.70000000000005</v>
      </c>
      <c r="G228" s="270">
        <f t="shared" si="18"/>
        <v>0.22037988548224802</v>
      </c>
    </row>
    <row r="229" spans="1:7" s="51" customFormat="1" ht="14.65" customHeight="1" x14ac:dyDescent="0.2">
      <c r="A229" s="78"/>
      <c r="B229" s="71">
        <v>3421</v>
      </c>
      <c r="C229" s="73" t="s">
        <v>107</v>
      </c>
      <c r="D229" s="53">
        <v>4500</v>
      </c>
      <c r="E229" s="276">
        <v>4500</v>
      </c>
      <c r="F229" s="112">
        <v>0</v>
      </c>
      <c r="G229" s="270">
        <f t="shared" si="18"/>
        <v>0</v>
      </c>
    </row>
    <row r="230" spans="1:7" s="51" customFormat="1" ht="15" hidden="1" customHeight="1" x14ac:dyDescent="0.2">
      <c r="A230" s="78"/>
      <c r="B230" s="77">
        <v>3429</v>
      </c>
      <c r="C230" s="78" t="s">
        <v>674</v>
      </c>
      <c r="D230" s="53">
        <v>0</v>
      </c>
      <c r="E230" s="276">
        <v>0</v>
      </c>
      <c r="F230" s="277"/>
      <c r="G230" s="270" t="e">
        <f t="shared" si="18"/>
        <v>#DIV/0!</v>
      </c>
    </row>
    <row r="231" spans="1:7" s="51" customFormat="1" ht="15" hidden="1" customHeight="1" x14ac:dyDescent="0.2">
      <c r="A231" s="78"/>
      <c r="B231" s="77">
        <v>6409</v>
      </c>
      <c r="C231" s="78" t="s">
        <v>198</v>
      </c>
      <c r="D231" s="53">
        <v>0</v>
      </c>
      <c r="E231" s="276">
        <v>0</v>
      </c>
      <c r="F231" s="112"/>
      <c r="G231" s="270" t="e">
        <f t="shared" si="18"/>
        <v>#DIV/0!</v>
      </c>
    </row>
    <row r="232" spans="1:7" s="51" customFormat="1" ht="15" hidden="1" customHeight="1" x14ac:dyDescent="0.2">
      <c r="A232" s="78"/>
      <c r="B232" s="77">
        <v>5599</v>
      </c>
      <c r="C232" s="78" t="s">
        <v>296</v>
      </c>
      <c r="D232" s="53">
        <v>0</v>
      </c>
      <c r="E232" s="276">
        <v>0</v>
      </c>
      <c r="F232" s="112"/>
      <c r="G232" s="270" t="e">
        <f t="shared" si="18"/>
        <v>#DIV/0!</v>
      </c>
    </row>
    <row r="233" spans="1:7" ht="15" hidden="1" customHeight="1" x14ac:dyDescent="0.2">
      <c r="A233" s="59"/>
      <c r="B233" s="71">
        <v>3599</v>
      </c>
      <c r="C233" s="72" t="s">
        <v>151</v>
      </c>
      <c r="D233" s="53">
        <v>0</v>
      </c>
      <c r="E233" s="276">
        <v>0</v>
      </c>
      <c r="F233" s="112"/>
      <c r="G233" s="270" t="e">
        <f t="shared" si="18"/>
        <v>#DIV/0!</v>
      </c>
    </row>
    <row r="234" spans="1:7" ht="15" customHeight="1" x14ac:dyDescent="0.2">
      <c r="A234" s="59"/>
      <c r="B234" s="71">
        <v>3612</v>
      </c>
      <c r="C234" s="72" t="s">
        <v>108</v>
      </c>
      <c r="D234" s="53">
        <v>8985.2000000000007</v>
      </c>
      <c r="E234" s="276">
        <v>9135.2000000000007</v>
      </c>
      <c r="F234" s="112">
        <v>952.4</v>
      </c>
      <c r="G234" s="270">
        <f t="shared" si="18"/>
        <v>10.425606445398019</v>
      </c>
    </row>
    <row r="235" spans="1:7" ht="15" customHeight="1" x14ac:dyDescent="0.2">
      <c r="A235" s="59"/>
      <c r="B235" s="71">
        <v>3613</v>
      </c>
      <c r="C235" s="72" t="s">
        <v>192</v>
      </c>
      <c r="D235" s="53">
        <v>17939</v>
      </c>
      <c r="E235" s="276">
        <v>17805</v>
      </c>
      <c r="F235" s="112">
        <v>2981.3</v>
      </c>
      <c r="G235" s="270">
        <f t="shared" si="18"/>
        <v>16.744172985116538</v>
      </c>
    </row>
    <row r="236" spans="1:7" ht="15" hidden="1" customHeight="1" x14ac:dyDescent="0.2">
      <c r="A236" s="59"/>
      <c r="B236" s="71">
        <v>2229</v>
      </c>
      <c r="C236" s="72" t="s">
        <v>95</v>
      </c>
      <c r="D236" s="53">
        <v>0</v>
      </c>
      <c r="E236" s="276">
        <v>0</v>
      </c>
      <c r="F236" s="112"/>
      <c r="G236" s="270" t="e">
        <f t="shared" si="18"/>
        <v>#DIV/0!</v>
      </c>
    </row>
    <row r="237" spans="1:7" ht="15" hidden="1" customHeight="1" x14ac:dyDescent="0.2">
      <c r="A237" s="59"/>
      <c r="B237" s="71">
        <v>2241</v>
      </c>
      <c r="C237" s="72" t="s">
        <v>96</v>
      </c>
      <c r="D237" s="53">
        <v>0</v>
      </c>
      <c r="E237" s="276">
        <v>0</v>
      </c>
      <c r="F237" s="112"/>
      <c r="G237" s="270" t="e">
        <f t="shared" si="18"/>
        <v>#DIV/0!</v>
      </c>
    </row>
    <row r="238" spans="1:7" ht="15" hidden="1" customHeight="1" x14ac:dyDescent="0.2">
      <c r="A238" s="59"/>
      <c r="B238" s="71">
        <v>2249</v>
      </c>
      <c r="C238" s="72" t="s">
        <v>97</v>
      </c>
      <c r="D238" s="53">
        <v>0</v>
      </c>
      <c r="E238" s="276">
        <v>0</v>
      </c>
      <c r="F238" s="112"/>
      <c r="G238" s="270" t="e">
        <f t="shared" si="18"/>
        <v>#DIV/0!</v>
      </c>
    </row>
    <row r="239" spans="1:7" ht="15" hidden="1" customHeight="1" x14ac:dyDescent="0.2">
      <c r="A239" s="59"/>
      <c r="B239" s="71">
        <v>2310</v>
      </c>
      <c r="C239" s="72" t="s">
        <v>98</v>
      </c>
      <c r="D239" s="53">
        <v>0</v>
      </c>
      <c r="E239" s="276">
        <v>0</v>
      </c>
      <c r="F239" s="112"/>
      <c r="G239" s="270" t="e">
        <f t="shared" si="18"/>
        <v>#DIV/0!</v>
      </c>
    </row>
    <row r="240" spans="1:7" ht="15" hidden="1" customHeight="1" x14ac:dyDescent="0.2">
      <c r="A240" s="59"/>
      <c r="B240" s="71">
        <v>2321</v>
      </c>
      <c r="C240" s="72" t="s">
        <v>248</v>
      </c>
      <c r="D240" s="53">
        <v>0</v>
      </c>
      <c r="E240" s="276">
        <v>0</v>
      </c>
      <c r="F240" s="112"/>
      <c r="G240" s="270" t="e">
        <f t="shared" si="18"/>
        <v>#DIV/0!</v>
      </c>
    </row>
    <row r="241" spans="1:7" ht="15" hidden="1" customHeight="1" x14ac:dyDescent="0.2">
      <c r="A241" s="59"/>
      <c r="B241" s="71">
        <v>2331</v>
      </c>
      <c r="C241" s="72" t="s">
        <v>99</v>
      </c>
      <c r="D241" s="53">
        <v>0</v>
      </c>
      <c r="E241" s="276">
        <v>0</v>
      </c>
      <c r="F241" s="112"/>
      <c r="G241" s="270" t="e">
        <f t="shared" si="18"/>
        <v>#DIV/0!</v>
      </c>
    </row>
    <row r="242" spans="1:7" ht="15" hidden="1" customHeight="1" x14ac:dyDescent="0.2">
      <c r="A242" s="59"/>
      <c r="B242" s="71">
        <v>3613</v>
      </c>
      <c r="C242" s="72" t="s">
        <v>109</v>
      </c>
      <c r="D242" s="53">
        <v>0</v>
      </c>
      <c r="E242" s="276">
        <v>0</v>
      </c>
      <c r="F242" s="112"/>
      <c r="G242" s="270" t="e">
        <f t="shared" si="18"/>
        <v>#DIV/0!</v>
      </c>
    </row>
    <row r="243" spans="1:7" ht="15" customHeight="1" x14ac:dyDescent="0.2">
      <c r="A243" s="59"/>
      <c r="B243" s="71">
        <v>3631</v>
      </c>
      <c r="C243" s="72" t="s">
        <v>110</v>
      </c>
      <c r="D243" s="53">
        <v>8720</v>
      </c>
      <c r="E243" s="276">
        <v>8720</v>
      </c>
      <c r="F243" s="112">
        <v>0</v>
      </c>
      <c r="G243" s="270">
        <f t="shared" si="18"/>
        <v>0</v>
      </c>
    </row>
    <row r="244" spans="1:7" ht="15" customHeight="1" x14ac:dyDescent="0.2">
      <c r="A244" s="59"/>
      <c r="B244" s="71">
        <v>3632</v>
      </c>
      <c r="C244" s="73" t="s">
        <v>111</v>
      </c>
      <c r="D244" s="53">
        <v>3192</v>
      </c>
      <c r="E244" s="276">
        <v>3189</v>
      </c>
      <c r="F244" s="112">
        <v>224.9</v>
      </c>
      <c r="G244" s="270">
        <f t="shared" si="18"/>
        <v>7.0523675133270629</v>
      </c>
    </row>
    <row r="245" spans="1:7" ht="15" hidden="1" customHeight="1" x14ac:dyDescent="0.2">
      <c r="A245" s="59"/>
      <c r="B245" s="71">
        <v>3231</v>
      </c>
      <c r="C245" s="72" t="s">
        <v>101</v>
      </c>
      <c r="D245" s="53">
        <v>0</v>
      </c>
      <c r="E245" s="276">
        <v>0</v>
      </c>
      <c r="F245" s="112"/>
      <c r="G245" s="270" t="e">
        <f t="shared" si="18"/>
        <v>#DIV/0!</v>
      </c>
    </row>
    <row r="246" spans="1:7" ht="15" hidden="1" customHeight="1" x14ac:dyDescent="0.2">
      <c r="A246" s="59"/>
      <c r="B246" s="71">
        <v>3634</v>
      </c>
      <c r="C246" s="72" t="s">
        <v>193</v>
      </c>
      <c r="D246" s="53">
        <v>0</v>
      </c>
      <c r="E246" s="276">
        <v>0</v>
      </c>
      <c r="F246" s="112"/>
      <c r="G246" s="270" t="e">
        <f t="shared" si="18"/>
        <v>#DIV/0!</v>
      </c>
    </row>
    <row r="247" spans="1:7" ht="15" hidden="1" customHeight="1" x14ac:dyDescent="0.2">
      <c r="A247" s="74"/>
      <c r="B247" s="71">
        <v>3314</v>
      </c>
      <c r="C247" s="73" t="s">
        <v>102</v>
      </c>
      <c r="D247" s="53">
        <v>0</v>
      </c>
      <c r="E247" s="276">
        <v>0</v>
      </c>
      <c r="F247" s="112"/>
      <c r="G247" s="270" t="e">
        <f t="shared" si="18"/>
        <v>#DIV/0!</v>
      </c>
    </row>
    <row r="248" spans="1:7" ht="15" hidden="1" customHeight="1" x14ac:dyDescent="0.2">
      <c r="A248" s="59"/>
      <c r="B248" s="71">
        <v>3319</v>
      </c>
      <c r="C248" s="73" t="s">
        <v>103</v>
      </c>
      <c r="D248" s="53">
        <v>0</v>
      </c>
      <c r="E248" s="276">
        <v>0</v>
      </c>
      <c r="F248" s="112"/>
      <c r="G248" s="270" t="e">
        <f t="shared" si="18"/>
        <v>#DIV/0!</v>
      </c>
    </row>
    <row r="249" spans="1:7" ht="15" customHeight="1" x14ac:dyDescent="0.2">
      <c r="A249" s="59"/>
      <c r="B249" s="71">
        <v>3639</v>
      </c>
      <c r="C249" s="73" t="s">
        <v>194</v>
      </c>
      <c r="D249" s="53">
        <v>804</v>
      </c>
      <c r="E249" s="276">
        <v>896</v>
      </c>
      <c r="F249" s="112">
        <v>247.5</v>
      </c>
      <c r="G249" s="270">
        <f t="shared" si="18"/>
        <v>27.622767857142854</v>
      </c>
    </row>
    <row r="250" spans="1:7" ht="15" customHeight="1" x14ac:dyDescent="0.2">
      <c r="A250" s="59"/>
      <c r="B250" s="71">
        <v>3639</v>
      </c>
      <c r="C250" s="73" t="s">
        <v>195</v>
      </c>
      <c r="D250" s="53">
        <v>5874</v>
      </c>
      <c r="E250" s="276">
        <v>5874</v>
      </c>
      <c r="F250" s="112">
        <v>21.8</v>
      </c>
      <c r="G250" s="270">
        <f t="shared" si="18"/>
        <v>0.37112700034048351</v>
      </c>
    </row>
    <row r="251" spans="1:7" ht="15" customHeight="1" x14ac:dyDescent="0.2">
      <c r="A251" s="59"/>
      <c r="B251" s="71">
        <v>3639</v>
      </c>
      <c r="C251" s="72" t="s">
        <v>196</v>
      </c>
      <c r="D251" s="53">
        <v>13100</v>
      </c>
      <c r="E251" s="276">
        <v>13080</v>
      </c>
      <c r="F251" s="112">
        <v>1693.2</v>
      </c>
      <c r="G251" s="270">
        <f t="shared" si="18"/>
        <v>12.944954128440367</v>
      </c>
    </row>
    <row r="252" spans="1:7" ht="15" hidden="1" customHeight="1" x14ac:dyDescent="0.2">
      <c r="A252" s="59"/>
      <c r="B252" s="71">
        <v>3699</v>
      </c>
      <c r="C252" s="73" t="s">
        <v>430</v>
      </c>
      <c r="D252" s="53">
        <v>0</v>
      </c>
      <c r="E252" s="276">
        <v>0</v>
      </c>
      <c r="F252" s="112"/>
      <c r="G252" s="270" t="e">
        <f t="shared" si="18"/>
        <v>#DIV/0!</v>
      </c>
    </row>
    <row r="253" spans="1:7" ht="15" customHeight="1" x14ac:dyDescent="0.2">
      <c r="A253" s="59"/>
      <c r="B253" s="71">
        <v>3722</v>
      </c>
      <c r="C253" s="73" t="s">
        <v>443</v>
      </c>
      <c r="D253" s="53">
        <v>500</v>
      </c>
      <c r="E253" s="276">
        <v>1101</v>
      </c>
      <c r="F253" s="112">
        <v>0</v>
      </c>
      <c r="G253" s="270">
        <f t="shared" si="18"/>
        <v>0</v>
      </c>
    </row>
    <row r="254" spans="1:7" ht="15" hidden="1" customHeight="1" x14ac:dyDescent="0.2">
      <c r="A254" s="59"/>
      <c r="B254" s="71">
        <v>3725</v>
      </c>
      <c r="C254" s="73" t="s">
        <v>584</v>
      </c>
      <c r="D254" s="53">
        <v>0</v>
      </c>
      <c r="E254" s="276">
        <v>0</v>
      </c>
      <c r="F254" s="271"/>
      <c r="G254" s="270" t="e">
        <f t="shared" si="18"/>
        <v>#DIV/0!</v>
      </c>
    </row>
    <row r="255" spans="1:7" ht="15" customHeight="1" x14ac:dyDescent="0.2">
      <c r="A255" s="59"/>
      <c r="B255" s="71">
        <v>3729</v>
      </c>
      <c r="C255" s="73" t="s">
        <v>197</v>
      </c>
      <c r="D255" s="53">
        <v>1</v>
      </c>
      <c r="E255" s="276">
        <v>1</v>
      </c>
      <c r="F255" s="112">
        <v>0</v>
      </c>
      <c r="G255" s="270">
        <f t="shared" si="18"/>
        <v>0</v>
      </c>
    </row>
    <row r="256" spans="1:7" ht="15" hidden="1" customHeight="1" x14ac:dyDescent="0.2">
      <c r="A256" s="59"/>
      <c r="B256" s="71">
        <v>3744</v>
      </c>
      <c r="C256" s="73" t="s">
        <v>118</v>
      </c>
      <c r="D256" s="53">
        <v>0</v>
      </c>
      <c r="E256" s="276">
        <v>0</v>
      </c>
      <c r="F256" s="112"/>
      <c r="G256" s="270" t="e">
        <f t="shared" si="18"/>
        <v>#DIV/0!</v>
      </c>
    </row>
    <row r="257" spans="1:7" ht="15" customHeight="1" x14ac:dyDescent="0.2">
      <c r="A257" s="59"/>
      <c r="B257" s="71">
        <v>3745</v>
      </c>
      <c r="C257" s="73" t="s">
        <v>119</v>
      </c>
      <c r="D257" s="53">
        <v>8400</v>
      </c>
      <c r="E257" s="276">
        <v>10965.3</v>
      </c>
      <c r="F257" s="112">
        <v>1400</v>
      </c>
      <c r="G257" s="270">
        <f t="shared" si="18"/>
        <v>12.767548539483645</v>
      </c>
    </row>
    <row r="258" spans="1:7" ht="15" customHeight="1" x14ac:dyDescent="0.2">
      <c r="A258" s="59"/>
      <c r="B258" s="71">
        <v>4349</v>
      </c>
      <c r="C258" s="73" t="s">
        <v>289</v>
      </c>
      <c r="D258" s="53">
        <v>1355</v>
      </c>
      <c r="E258" s="276">
        <v>1355</v>
      </c>
      <c r="F258" s="112">
        <v>311.10000000000002</v>
      </c>
      <c r="G258" s="270">
        <f t="shared" si="18"/>
        <v>22.959409594095941</v>
      </c>
    </row>
    <row r="259" spans="1:7" ht="15" customHeight="1" x14ac:dyDescent="0.2">
      <c r="A259" s="59"/>
      <c r="B259" s="71">
        <v>4351</v>
      </c>
      <c r="C259" s="72" t="s">
        <v>251</v>
      </c>
      <c r="D259" s="53">
        <v>3500</v>
      </c>
      <c r="E259" s="276">
        <v>5542.1</v>
      </c>
      <c r="F259" s="112">
        <v>0</v>
      </c>
      <c r="G259" s="270">
        <f t="shared" si="18"/>
        <v>0</v>
      </c>
    </row>
    <row r="260" spans="1:7" ht="15" hidden="1" customHeight="1" x14ac:dyDescent="0.2">
      <c r="A260" s="59"/>
      <c r="B260" s="71">
        <v>3639</v>
      </c>
      <c r="C260" s="72" t="s">
        <v>113</v>
      </c>
      <c r="D260" s="53">
        <v>0</v>
      </c>
      <c r="E260" s="276">
        <v>0</v>
      </c>
      <c r="F260" s="112"/>
      <c r="G260" s="270" t="e">
        <f t="shared" si="18"/>
        <v>#DIV/0!</v>
      </c>
    </row>
    <row r="261" spans="1:7" ht="15" hidden="1" customHeight="1" x14ac:dyDescent="0.2">
      <c r="A261" s="59"/>
      <c r="B261" s="71">
        <v>3725</v>
      </c>
      <c r="C261" s="72" t="s">
        <v>250</v>
      </c>
      <c r="D261" s="53">
        <v>0</v>
      </c>
      <c r="E261" s="276">
        <v>0</v>
      </c>
      <c r="F261" s="112"/>
      <c r="G261" s="270" t="e">
        <f t="shared" si="18"/>
        <v>#DIV/0!</v>
      </c>
    </row>
    <row r="262" spans="1:7" ht="15" customHeight="1" x14ac:dyDescent="0.2">
      <c r="A262" s="59"/>
      <c r="B262" s="71">
        <v>4357</v>
      </c>
      <c r="C262" s="72" t="s">
        <v>120</v>
      </c>
      <c r="D262" s="53">
        <v>131176</v>
      </c>
      <c r="E262" s="276">
        <v>140845.9</v>
      </c>
      <c r="F262" s="112">
        <v>5166.8999999999996</v>
      </c>
      <c r="G262" s="270">
        <f t="shared" si="18"/>
        <v>3.6684773926681569</v>
      </c>
    </row>
    <row r="263" spans="1:7" ht="15" customHeight="1" x14ac:dyDescent="0.2">
      <c r="A263" s="59"/>
      <c r="B263" s="71">
        <v>4374</v>
      </c>
      <c r="C263" s="72" t="s">
        <v>291</v>
      </c>
      <c r="D263" s="53">
        <v>50</v>
      </c>
      <c r="E263" s="276">
        <v>50</v>
      </c>
      <c r="F263" s="112">
        <v>0</v>
      </c>
      <c r="G263" s="270">
        <f t="shared" si="18"/>
        <v>0</v>
      </c>
    </row>
    <row r="264" spans="1:7" ht="15" hidden="1" customHeight="1" x14ac:dyDescent="0.2">
      <c r="A264" s="74"/>
      <c r="B264" s="71">
        <v>4374</v>
      </c>
      <c r="C264" s="73" t="s">
        <v>121</v>
      </c>
      <c r="D264" s="53">
        <v>0</v>
      </c>
      <c r="E264" s="276">
        <v>0</v>
      </c>
      <c r="F264" s="112"/>
      <c r="G264" s="270" t="e">
        <f t="shared" si="18"/>
        <v>#DIV/0!</v>
      </c>
    </row>
    <row r="265" spans="1:7" ht="15" hidden="1" customHeight="1" x14ac:dyDescent="0.2">
      <c r="A265" s="74"/>
      <c r="B265" s="71">
        <v>5269</v>
      </c>
      <c r="C265" s="73" t="s">
        <v>526</v>
      </c>
      <c r="D265" s="53">
        <v>0</v>
      </c>
      <c r="E265" s="276">
        <v>0</v>
      </c>
      <c r="F265" s="112"/>
      <c r="G265" s="270" t="e">
        <f t="shared" si="18"/>
        <v>#DIV/0!</v>
      </c>
    </row>
    <row r="266" spans="1:7" ht="15" hidden="1" customHeight="1" x14ac:dyDescent="0.2">
      <c r="A266" s="74"/>
      <c r="B266" s="71">
        <v>5311</v>
      </c>
      <c r="C266" s="73" t="s">
        <v>122</v>
      </c>
      <c r="D266" s="53">
        <v>0</v>
      </c>
      <c r="E266" s="276">
        <v>0</v>
      </c>
      <c r="F266" s="112"/>
      <c r="G266" s="270" t="e">
        <f t="shared" si="18"/>
        <v>#DIV/0!</v>
      </c>
    </row>
    <row r="267" spans="1:7" ht="15" hidden="1" customHeight="1" x14ac:dyDescent="0.2">
      <c r="A267" s="59"/>
      <c r="B267" s="71">
        <v>4359</v>
      </c>
      <c r="C267" s="73" t="s">
        <v>271</v>
      </c>
      <c r="D267" s="53">
        <v>0</v>
      </c>
      <c r="E267" s="276">
        <v>0</v>
      </c>
      <c r="F267" s="112"/>
      <c r="G267" s="270" t="e">
        <f t="shared" si="18"/>
        <v>#DIV/0!</v>
      </c>
    </row>
    <row r="268" spans="1:7" ht="15" customHeight="1" x14ac:dyDescent="0.2">
      <c r="A268" s="74"/>
      <c r="B268" s="71">
        <v>5512</v>
      </c>
      <c r="C268" s="73" t="s">
        <v>253</v>
      </c>
      <c r="D268" s="53">
        <v>463</v>
      </c>
      <c r="E268" s="276">
        <v>483</v>
      </c>
      <c r="F268" s="112">
        <v>48.4</v>
      </c>
      <c r="G268" s="270">
        <f t="shared" si="18"/>
        <v>10.020703933747411</v>
      </c>
    </row>
    <row r="269" spans="1:7" ht="15" customHeight="1" x14ac:dyDescent="0.2">
      <c r="A269" s="74"/>
      <c r="B269" s="71">
        <v>6171</v>
      </c>
      <c r="C269" s="73" t="s">
        <v>185</v>
      </c>
      <c r="D269" s="53">
        <v>11949</v>
      </c>
      <c r="E269" s="276">
        <v>11949</v>
      </c>
      <c r="F269" s="112">
        <v>2669.7</v>
      </c>
      <c r="G269" s="270">
        <f t="shared" si="18"/>
        <v>22.342455435601305</v>
      </c>
    </row>
    <row r="270" spans="1:7" ht="15" customHeight="1" x14ac:dyDescent="0.2">
      <c r="A270" s="74"/>
      <c r="B270" s="71">
        <v>6310</v>
      </c>
      <c r="C270" s="73" t="s">
        <v>680</v>
      </c>
      <c r="D270" s="53">
        <v>0</v>
      </c>
      <c r="E270" s="276">
        <v>10</v>
      </c>
      <c r="F270" s="277">
        <v>1</v>
      </c>
      <c r="G270" s="270">
        <f t="shared" si="18"/>
        <v>10</v>
      </c>
    </row>
    <row r="271" spans="1:7" ht="15" hidden="1" customHeight="1" x14ac:dyDescent="0.2">
      <c r="A271" s="74"/>
      <c r="B271" s="71">
        <v>6399</v>
      </c>
      <c r="C271" s="73" t="s">
        <v>123</v>
      </c>
      <c r="D271" s="53">
        <v>0</v>
      </c>
      <c r="E271" s="276">
        <v>0</v>
      </c>
      <c r="F271" s="112"/>
      <c r="G271" s="270" t="e">
        <f t="shared" si="18"/>
        <v>#DIV/0!</v>
      </c>
    </row>
    <row r="272" spans="1:7" ht="15" hidden="1" customHeight="1" x14ac:dyDescent="0.2">
      <c r="A272" s="74"/>
      <c r="B272" s="71">
        <v>6402</v>
      </c>
      <c r="C272" s="73" t="s">
        <v>252</v>
      </c>
      <c r="D272" s="53">
        <v>0</v>
      </c>
      <c r="E272" s="276">
        <v>0</v>
      </c>
      <c r="F272" s="112"/>
      <c r="G272" s="270" t="e">
        <f t="shared" si="18"/>
        <v>#DIV/0!</v>
      </c>
    </row>
    <row r="273" spans="1:7" ht="15" customHeight="1" thickBot="1" x14ac:dyDescent="0.25">
      <c r="A273" s="74"/>
      <c r="B273" s="71">
        <v>6409</v>
      </c>
      <c r="C273" s="104" t="s">
        <v>306</v>
      </c>
      <c r="D273" s="53">
        <v>46.8</v>
      </c>
      <c r="E273" s="276">
        <v>46.8</v>
      </c>
      <c r="F273" s="112">
        <v>58.9</v>
      </c>
      <c r="G273" s="270">
        <f t="shared" si="18"/>
        <v>125.85470085470085</v>
      </c>
    </row>
    <row r="274" spans="1:7" ht="17.25" thickTop="1" thickBot="1" x14ac:dyDescent="0.3">
      <c r="A274" s="79"/>
      <c r="B274" s="82"/>
      <c r="C274" s="138" t="s">
        <v>342</v>
      </c>
      <c r="D274" s="87">
        <f t="shared" ref="D274:E274" si="19">SUM(D212:D273)</f>
        <v>629676</v>
      </c>
      <c r="E274" s="184">
        <f t="shared" si="19"/>
        <v>641059.1</v>
      </c>
      <c r="F274" s="203">
        <f t="shared" ref="F274" si="20">SUM(F212:F273)</f>
        <v>18640.400000000001</v>
      </c>
      <c r="G274" s="117">
        <f t="shared" si="18"/>
        <v>2.9077506270482707</v>
      </c>
    </row>
    <row r="275" spans="1:7" x14ac:dyDescent="0.2">
      <c r="D275" s="84"/>
      <c r="E275" s="84"/>
    </row>
    <row r="277" spans="1:7" ht="13.5" thickBot="1" x14ac:dyDescent="0.25"/>
    <row r="278" spans="1:7" ht="15.75" x14ac:dyDescent="0.25">
      <c r="A278" s="106" t="s">
        <v>14</v>
      </c>
      <c r="B278" s="107" t="s">
        <v>13</v>
      </c>
      <c r="C278" s="106" t="s">
        <v>12</v>
      </c>
      <c r="D278" s="229" t="s">
        <v>11</v>
      </c>
      <c r="E278" s="229" t="s">
        <v>11</v>
      </c>
      <c r="F278" s="20" t="s">
        <v>0</v>
      </c>
      <c r="G278" s="113" t="s">
        <v>348</v>
      </c>
    </row>
    <row r="279" spans="1:7" ht="16.5" thickBot="1" x14ac:dyDescent="0.3">
      <c r="A279" s="108"/>
      <c r="B279" s="109"/>
      <c r="C279" s="110"/>
      <c r="D279" s="230" t="s">
        <v>10</v>
      </c>
      <c r="E279" s="230" t="s">
        <v>9</v>
      </c>
      <c r="F279" s="216" t="s">
        <v>677</v>
      </c>
      <c r="G279" s="114" t="s">
        <v>349</v>
      </c>
    </row>
    <row r="280" spans="1:7" s="247" customFormat="1" ht="27.75" customHeight="1" thickTop="1" thickBot="1" x14ac:dyDescent="0.3">
      <c r="A280" s="243"/>
      <c r="B280" s="244"/>
      <c r="C280" s="245" t="s">
        <v>199</v>
      </c>
      <c r="D280" s="246">
        <f t="shared" ref="D280:F280" si="21">SUM(D30,D67,D102,D119,D131,D157,D203,D274)</f>
        <v>1240328</v>
      </c>
      <c r="E280" s="246">
        <f t="shared" si="21"/>
        <v>1260928.1000000001</v>
      </c>
      <c r="F280" s="246">
        <f t="shared" si="21"/>
        <v>191424.00000000003</v>
      </c>
      <c r="G280" s="117">
        <f t="shared" ref="G280" si="22">(F280/E280)*100</f>
        <v>15.181198674214652</v>
      </c>
    </row>
  </sheetData>
  <sortState ref="B147:J176">
    <sortCondition ref="B147"/>
  </sortState>
  <mergeCells count="1">
    <mergeCell ref="B136:C136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M1" sqref="M1"/>
    </sheetView>
  </sheetViews>
  <sheetFormatPr defaultRowHeight="12.75" x14ac:dyDescent="0.2"/>
  <cols>
    <col min="1" max="1" width="5.7109375" style="279" customWidth="1"/>
    <col min="2" max="2" width="10.28515625" style="279" customWidth="1"/>
    <col min="3" max="3" width="10.140625" style="279" customWidth="1"/>
    <col min="4" max="4" width="101.28515625" style="279" customWidth="1"/>
    <col min="5" max="5" width="11.28515625" style="279" customWidth="1"/>
    <col min="6" max="6" width="11.28515625" style="279" hidden="1" customWidth="1"/>
    <col min="7" max="7" width="12.28515625" style="279" hidden="1" customWidth="1"/>
    <col min="8" max="8" width="9.7109375" style="279" bestFit="1" customWidth="1"/>
    <col min="9" max="256" width="9.140625" style="279"/>
    <col min="257" max="257" width="5.7109375" style="279" customWidth="1"/>
    <col min="258" max="258" width="10.28515625" style="279" customWidth="1"/>
    <col min="259" max="259" width="10.140625" style="279" customWidth="1"/>
    <col min="260" max="260" width="101.28515625" style="279" customWidth="1"/>
    <col min="261" max="261" width="11.28515625" style="279" customWidth="1"/>
    <col min="262" max="263" width="0" style="279" hidden="1" customWidth="1"/>
    <col min="264" max="264" width="9.7109375" style="279" bestFit="1" customWidth="1"/>
    <col min="265" max="512" width="9.140625" style="279"/>
    <col min="513" max="513" width="5.7109375" style="279" customWidth="1"/>
    <col min="514" max="514" width="10.28515625" style="279" customWidth="1"/>
    <col min="515" max="515" width="10.140625" style="279" customWidth="1"/>
    <col min="516" max="516" width="101.28515625" style="279" customWidth="1"/>
    <col min="517" max="517" width="11.28515625" style="279" customWidth="1"/>
    <col min="518" max="519" width="0" style="279" hidden="1" customWidth="1"/>
    <col min="520" max="520" width="9.7109375" style="279" bestFit="1" customWidth="1"/>
    <col min="521" max="768" width="9.140625" style="279"/>
    <col min="769" max="769" width="5.7109375" style="279" customWidth="1"/>
    <col min="770" max="770" width="10.28515625" style="279" customWidth="1"/>
    <col min="771" max="771" width="10.140625" style="279" customWidth="1"/>
    <col min="772" max="772" width="101.28515625" style="279" customWidth="1"/>
    <col min="773" max="773" width="11.28515625" style="279" customWidth="1"/>
    <col min="774" max="775" width="0" style="279" hidden="1" customWidth="1"/>
    <col min="776" max="776" width="9.7109375" style="279" bestFit="1" customWidth="1"/>
    <col min="777" max="1024" width="9.140625" style="279"/>
    <col min="1025" max="1025" width="5.7109375" style="279" customWidth="1"/>
    <col min="1026" max="1026" width="10.28515625" style="279" customWidth="1"/>
    <col min="1027" max="1027" width="10.140625" style="279" customWidth="1"/>
    <col min="1028" max="1028" width="101.28515625" style="279" customWidth="1"/>
    <col min="1029" max="1029" width="11.28515625" style="279" customWidth="1"/>
    <col min="1030" max="1031" width="0" style="279" hidden="1" customWidth="1"/>
    <col min="1032" max="1032" width="9.7109375" style="279" bestFit="1" customWidth="1"/>
    <col min="1033" max="1280" width="9.140625" style="279"/>
    <col min="1281" max="1281" width="5.7109375" style="279" customWidth="1"/>
    <col min="1282" max="1282" width="10.28515625" style="279" customWidth="1"/>
    <col min="1283" max="1283" width="10.140625" style="279" customWidth="1"/>
    <col min="1284" max="1284" width="101.28515625" style="279" customWidth="1"/>
    <col min="1285" max="1285" width="11.28515625" style="279" customWidth="1"/>
    <col min="1286" max="1287" width="0" style="279" hidden="1" customWidth="1"/>
    <col min="1288" max="1288" width="9.7109375" style="279" bestFit="1" customWidth="1"/>
    <col min="1289" max="1536" width="9.140625" style="279"/>
    <col min="1537" max="1537" width="5.7109375" style="279" customWidth="1"/>
    <col min="1538" max="1538" width="10.28515625" style="279" customWidth="1"/>
    <col min="1539" max="1539" width="10.140625" style="279" customWidth="1"/>
    <col min="1540" max="1540" width="101.28515625" style="279" customWidth="1"/>
    <col min="1541" max="1541" width="11.28515625" style="279" customWidth="1"/>
    <col min="1542" max="1543" width="0" style="279" hidden="1" customWidth="1"/>
    <col min="1544" max="1544" width="9.7109375" style="279" bestFit="1" customWidth="1"/>
    <col min="1545" max="1792" width="9.140625" style="279"/>
    <col min="1793" max="1793" width="5.7109375" style="279" customWidth="1"/>
    <col min="1794" max="1794" width="10.28515625" style="279" customWidth="1"/>
    <col min="1795" max="1795" width="10.140625" style="279" customWidth="1"/>
    <col min="1796" max="1796" width="101.28515625" style="279" customWidth="1"/>
    <col min="1797" max="1797" width="11.28515625" style="279" customWidth="1"/>
    <col min="1798" max="1799" width="0" style="279" hidden="1" customWidth="1"/>
    <col min="1800" max="1800" width="9.7109375" style="279" bestFit="1" customWidth="1"/>
    <col min="1801" max="2048" width="9.140625" style="279"/>
    <col min="2049" max="2049" width="5.7109375" style="279" customWidth="1"/>
    <col min="2050" max="2050" width="10.28515625" style="279" customWidth="1"/>
    <col min="2051" max="2051" width="10.140625" style="279" customWidth="1"/>
    <col min="2052" max="2052" width="101.28515625" style="279" customWidth="1"/>
    <col min="2053" max="2053" width="11.28515625" style="279" customWidth="1"/>
    <col min="2054" max="2055" width="0" style="279" hidden="1" customWidth="1"/>
    <col min="2056" max="2056" width="9.7109375" style="279" bestFit="1" customWidth="1"/>
    <col min="2057" max="2304" width="9.140625" style="279"/>
    <col min="2305" max="2305" width="5.7109375" style="279" customWidth="1"/>
    <col min="2306" max="2306" width="10.28515625" style="279" customWidth="1"/>
    <col min="2307" max="2307" width="10.140625" style="279" customWidth="1"/>
    <col min="2308" max="2308" width="101.28515625" style="279" customWidth="1"/>
    <col min="2309" max="2309" width="11.28515625" style="279" customWidth="1"/>
    <col min="2310" max="2311" width="0" style="279" hidden="1" customWidth="1"/>
    <col min="2312" max="2312" width="9.7109375" style="279" bestFit="1" customWidth="1"/>
    <col min="2313" max="2560" width="9.140625" style="279"/>
    <col min="2561" max="2561" width="5.7109375" style="279" customWidth="1"/>
    <col min="2562" max="2562" width="10.28515625" style="279" customWidth="1"/>
    <col min="2563" max="2563" width="10.140625" style="279" customWidth="1"/>
    <col min="2564" max="2564" width="101.28515625" style="279" customWidth="1"/>
    <col min="2565" max="2565" width="11.28515625" style="279" customWidth="1"/>
    <col min="2566" max="2567" width="0" style="279" hidden="1" customWidth="1"/>
    <col min="2568" max="2568" width="9.7109375" style="279" bestFit="1" customWidth="1"/>
    <col min="2569" max="2816" width="9.140625" style="279"/>
    <col min="2817" max="2817" width="5.7109375" style="279" customWidth="1"/>
    <col min="2818" max="2818" width="10.28515625" style="279" customWidth="1"/>
    <col min="2819" max="2819" width="10.140625" style="279" customWidth="1"/>
    <col min="2820" max="2820" width="101.28515625" style="279" customWidth="1"/>
    <col min="2821" max="2821" width="11.28515625" style="279" customWidth="1"/>
    <col min="2822" max="2823" width="0" style="279" hidden="1" customWidth="1"/>
    <col min="2824" max="2824" width="9.7109375" style="279" bestFit="1" customWidth="1"/>
    <col min="2825" max="3072" width="9.140625" style="279"/>
    <col min="3073" max="3073" width="5.7109375" style="279" customWidth="1"/>
    <col min="3074" max="3074" width="10.28515625" style="279" customWidth="1"/>
    <col min="3075" max="3075" width="10.140625" style="279" customWidth="1"/>
    <col min="3076" max="3076" width="101.28515625" style="279" customWidth="1"/>
    <col min="3077" max="3077" width="11.28515625" style="279" customWidth="1"/>
    <col min="3078" max="3079" width="0" style="279" hidden="1" customWidth="1"/>
    <col min="3080" max="3080" width="9.7109375" style="279" bestFit="1" customWidth="1"/>
    <col min="3081" max="3328" width="9.140625" style="279"/>
    <col min="3329" max="3329" width="5.7109375" style="279" customWidth="1"/>
    <col min="3330" max="3330" width="10.28515625" style="279" customWidth="1"/>
    <col min="3331" max="3331" width="10.140625" style="279" customWidth="1"/>
    <col min="3332" max="3332" width="101.28515625" style="279" customWidth="1"/>
    <col min="3333" max="3333" width="11.28515625" style="279" customWidth="1"/>
    <col min="3334" max="3335" width="0" style="279" hidden="1" customWidth="1"/>
    <col min="3336" max="3336" width="9.7109375" style="279" bestFit="1" customWidth="1"/>
    <col min="3337" max="3584" width="9.140625" style="279"/>
    <col min="3585" max="3585" width="5.7109375" style="279" customWidth="1"/>
    <col min="3586" max="3586" width="10.28515625" style="279" customWidth="1"/>
    <col min="3587" max="3587" width="10.140625" style="279" customWidth="1"/>
    <col min="3588" max="3588" width="101.28515625" style="279" customWidth="1"/>
    <col min="3589" max="3589" width="11.28515625" style="279" customWidth="1"/>
    <col min="3590" max="3591" width="0" style="279" hidden="1" customWidth="1"/>
    <col min="3592" max="3592" width="9.7109375" style="279" bestFit="1" customWidth="1"/>
    <col min="3593" max="3840" width="9.140625" style="279"/>
    <col min="3841" max="3841" width="5.7109375" style="279" customWidth="1"/>
    <col min="3842" max="3842" width="10.28515625" style="279" customWidth="1"/>
    <col min="3843" max="3843" width="10.140625" style="279" customWidth="1"/>
    <col min="3844" max="3844" width="101.28515625" style="279" customWidth="1"/>
    <col min="3845" max="3845" width="11.28515625" style="279" customWidth="1"/>
    <col min="3846" max="3847" width="0" style="279" hidden="1" customWidth="1"/>
    <col min="3848" max="3848" width="9.7109375" style="279" bestFit="1" customWidth="1"/>
    <col min="3849" max="4096" width="9.140625" style="279"/>
    <col min="4097" max="4097" width="5.7109375" style="279" customWidth="1"/>
    <col min="4098" max="4098" width="10.28515625" style="279" customWidth="1"/>
    <col min="4099" max="4099" width="10.140625" style="279" customWidth="1"/>
    <col min="4100" max="4100" width="101.28515625" style="279" customWidth="1"/>
    <col min="4101" max="4101" width="11.28515625" style="279" customWidth="1"/>
    <col min="4102" max="4103" width="0" style="279" hidden="1" customWidth="1"/>
    <col min="4104" max="4104" width="9.7109375" style="279" bestFit="1" customWidth="1"/>
    <col min="4105" max="4352" width="9.140625" style="279"/>
    <col min="4353" max="4353" width="5.7109375" style="279" customWidth="1"/>
    <col min="4354" max="4354" width="10.28515625" style="279" customWidth="1"/>
    <col min="4355" max="4355" width="10.140625" style="279" customWidth="1"/>
    <col min="4356" max="4356" width="101.28515625" style="279" customWidth="1"/>
    <col min="4357" max="4357" width="11.28515625" style="279" customWidth="1"/>
    <col min="4358" max="4359" width="0" style="279" hidden="1" customWidth="1"/>
    <col min="4360" max="4360" width="9.7109375" style="279" bestFit="1" customWidth="1"/>
    <col min="4361" max="4608" width="9.140625" style="279"/>
    <col min="4609" max="4609" width="5.7109375" style="279" customWidth="1"/>
    <col min="4610" max="4610" width="10.28515625" style="279" customWidth="1"/>
    <col min="4611" max="4611" width="10.140625" style="279" customWidth="1"/>
    <col min="4612" max="4612" width="101.28515625" style="279" customWidth="1"/>
    <col min="4613" max="4613" width="11.28515625" style="279" customWidth="1"/>
    <col min="4614" max="4615" width="0" style="279" hidden="1" customWidth="1"/>
    <col min="4616" max="4616" width="9.7109375" style="279" bestFit="1" customWidth="1"/>
    <col min="4617" max="4864" width="9.140625" style="279"/>
    <col min="4865" max="4865" width="5.7109375" style="279" customWidth="1"/>
    <col min="4866" max="4866" width="10.28515625" style="279" customWidth="1"/>
    <col min="4867" max="4867" width="10.140625" style="279" customWidth="1"/>
    <col min="4868" max="4868" width="101.28515625" style="279" customWidth="1"/>
    <col min="4869" max="4869" width="11.28515625" style="279" customWidth="1"/>
    <col min="4870" max="4871" width="0" style="279" hidden="1" customWidth="1"/>
    <col min="4872" max="4872" width="9.7109375" style="279" bestFit="1" customWidth="1"/>
    <col min="4873" max="5120" width="9.140625" style="279"/>
    <col min="5121" max="5121" width="5.7109375" style="279" customWidth="1"/>
    <col min="5122" max="5122" width="10.28515625" style="279" customWidth="1"/>
    <col min="5123" max="5123" width="10.140625" style="279" customWidth="1"/>
    <col min="5124" max="5124" width="101.28515625" style="279" customWidth="1"/>
    <col min="5125" max="5125" width="11.28515625" style="279" customWidth="1"/>
    <col min="5126" max="5127" width="0" style="279" hidden="1" customWidth="1"/>
    <col min="5128" max="5128" width="9.7109375" style="279" bestFit="1" customWidth="1"/>
    <col min="5129" max="5376" width="9.140625" style="279"/>
    <col min="5377" max="5377" width="5.7109375" style="279" customWidth="1"/>
    <col min="5378" max="5378" width="10.28515625" style="279" customWidth="1"/>
    <col min="5379" max="5379" width="10.140625" style="279" customWidth="1"/>
    <col min="5380" max="5380" width="101.28515625" style="279" customWidth="1"/>
    <col min="5381" max="5381" width="11.28515625" style="279" customWidth="1"/>
    <col min="5382" max="5383" width="0" style="279" hidden="1" customWidth="1"/>
    <col min="5384" max="5384" width="9.7109375" style="279" bestFit="1" customWidth="1"/>
    <col min="5385" max="5632" width="9.140625" style="279"/>
    <col min="5633" max="5633" width="5.7109375" style="279" customWidth="1"/>
    <col min="5634" max="5634" width="10.28515625" style="279" customWidth="1"/>
    <col min="5635" max="5635" width="10.140625" style="279" customWidth="1"/>
    <col min="5636" max="5636" width="101.28515625" style="279" customWidth="1"/>
    <col min="5637" max="5637" width="11.28515625" style="279" customWidth="1"/>
    <col min="5638" max="5639" width="0" style="279" hidden="1" customWidth="1"/>
    <col min="5640" max="5640" width="9.7109375" style="279" bestFit="1" customWidth="1"/>
    <col min="5641" max="5888" width="9.140625" style="279"/>
    <col min="5889" max="5889" width="5.7109375" style="279" customWidth="1"/>
    <col min="5890" max="5890" width="10.28515625" style="279" customWidth="1"/>
    <col min="5891" max="5891" width="10.140625" style="279" customWidth="1"/>
    <col min="5892" max="5892" width="101.28515625" style="279" customWidth="1"/>
    <col min="5893" max="5893" width="11.28515625" style="279" customWidth="1"/>
    <col min="5894" max="5895" width="0" style="279" hidden="1" customWidth="1"/>
    <col min="5896" max="5896" width="9.7109375" style="279" bestFit="1" customWidth="1"/>
    <col min="5897" max="6144" width="9.140625" style="279"/>
    <col min="6145" max="6145" width="5.7109375" style="279" customWidth="1"/>
    <col min="6146" max="6146" width="10.28515625" style="279" customWidth="1"/>
    <col min="6147" max="6147" width="10.140625" style="279" customWidth="1"/>
    <col min="6148" max="6148" width="101.28515625" style="279" customWidth="1"/>
    <col min="6149" max="6149" width="11.28515625" style="279" customWidth="1"/>
    <col min="6150" max="6151" width="0" style="279" hidden="1" customWidth="1"/>
    <col min="6152" max="6152" width="9.7109375" style="279" bestFit="1" customWidth="1"/>
    <col min="6153" max="6400" width="9.140625" style="279"/>
    <col min="6401" max="6401" width="5.7109375" style="279" customWidth="1"/>
    <col min="6402" max="6402" width="10.28515625" style="279" customWidth="1"/>
    <col min="6403" max="6403" width="10.140625" style="279" customWidth="1"/>
    <col min="6404" max="6404" width="101.28515625" style="279" customWidth="1"/>
    <col min="6405" max="6405" width="11.28515625" style="279" customWidth="1"/>
    <col min="6406" max="6407" width="0" style="279" hidden="1" customWidth="1"/>
    <col min="6408" max="6408" width="9.7109375" style="279" bestFit="1" customWidth="1"/>
    <col min="6409" max="6656" width="9.140625" style="279"/>
    <col min="6657" max="6657" width="5.7109375" style="279" customWidth="1"/>
    <col min="6658" max="6658" width="10.28515625" style="279" customWidth="1"/>
    <col min="6659" max="6659" width="10.140625" style="279" customWidth="1"/>
    <col min="6660" max="6660" width="101.28515625" style="279" customWidth="1"/>
    <col min="6661" max="6661" width="11.28515625" style="279" customWidth="1"/>
    <col min="6662" max="6663" width="0" style="279" hidden="1" customWidth="1"/>
    <col min="6664" max="6664" width="9.7109375" style="279" bestFit="1" customWidth="1"/>
    <col min="6665" max="6912" width="9.140625" style="279"/>
    <col min="6913" max="6913" width="5.7109375" style="279" customWidth="1"/>
    <col min="6914" max="6914" width="10.28515625" style="279" customWidth="1"/>
    <col min="6915" max="6915" width="10.140625" style="279" customWidth="1"/>
    <col min="6916" max="6916" width="101.28515625" style="279" customWidth="1"/>
    <col min="6917" max="6917" width="11.28515625" style="279" customWidth="1"/>
    <col min="6918" max="6919" width="0" style="279" hidden="1" customWidth="1"/>
    <col min="6920" max="6920" width="9.7109375" style="279" bestFit="1" customWidth="1"/>
    <col min="6921" max="7168" width="9.140625" style="279"/>
    <col min="7169" max="7169" width="5.7109375" style="279" customWidth="1"/>
    <col min="7170" max="7170" width="10.28515625" style="279" customWidth="1"/>
    <col min="7171" max="7171" width="10.140625" style="279" customWidth="1"/>
    <col min="7172" max="7172" width="101.28515625" style="279" customWidth="1"/>
    <col min="7173" max="7173" width="11.28515625" style="279" customWidth="1"/>
    <col min="7174" max="7175" width="0" style="279" hidden="1" customWidth="1"/>
    <col min="7176" max="7176" width="9.7109375" style="279" bestFit="1" customWidth="1"/>
    <col min="7177" max="7424" width="9.140625" style="279"/>
    <col min="7425" max="7425" width="5.7109375" style="279" customWidth="1"/>
    <col min="7426" max="7426" width="10.28515625" style="279" customWidth="1"/>
    <col min="7427" max="7427" width="10.140625" style="279" customWidth="1"/>
    <col min="7428" max="7428" width="101.28515625" style="279" customWidth="1"/>
    <col min="7429" max="7429" width="11.28515625" style="279" customWidth="1"/>
    <col min="7430" max="7431" width="0" style="279" hidden="1" customWidth="1"/>
    <col min="7432" max="7432" width="9.7109375" style="279" bestFit="1" customWidth="1"/>
    <col min="7433" max="7680" width="9.140625" style="279"/>
    <col min="7681" max="7681" width="5.7109375" style="279" customWidth="1"/>
    <col min="7682" max="7682" width="10.28515625" style="279" customWidth="1"/>
    <col min="7683" max="7683" width="10.140625" style="279" customWidth="1"/>
    <col min="7684" max="7684" width="101.28515625" style="279" customWidth="1"/>
    <col min="7685" max="7685" width="11.28515625" style="279" customWidth="1"/>
    <col min="7686" max="7687" width="0" style="279" hidden="1" customWidth="1"/>
    <col min="7688" max="7688" width="9.7109375" style="279" bestFit="1" customWidth="1"/>
    <col min="7689" max="7936" width="9.140625" style="279"/>
    <col min="7937" max="7937" width="5.7109375" style="279" customWidth="1"/>
    <col min="7938" max="7938" width="10.28515625" style="279" customWidth="1"/>
    <col min="7939" max="7939" width="10.140625" style="279" customWidth="1"/>
    <col min="7940" max="7940" width="101.28515625" style="279" customWidth="1"/>
    <col min="7941" max="7941" width="11.28515625" style="279" customWidth="1"/>
    <col min="7942" max="7943" width="0" style="279" hidden="1" customWidth="1"/>
    <col min="7944" max="7944" width="9.7109375" style="279" bestFit="1" customWidth="1"/>
    <col min="7945" max="8192" width="9.140625" style="279"/>
    <col min="8193" max="8193" width="5.7109375" style="279" customWidth="1"/>
    <col min="8194" max="8194" width="10.28515625" style="279" customWidth="1"/>
    <col min="8195" max="8195" width="10.140625" style="279" customWidth="1"/>
    <col min="8196" max="8196" width="101.28515625" style="279" customWidth="1"/>
    <col min="8197" max="8197" width="11.28515625" style="279" customWidth="1"/>
    <col min="8198" max="8199" width="0" style="279" hidden="1" customWidth="1"/>
    <col min="8200" max="8200" width="9.7109375" style="279" bestFit="1" customWidth="1"/>
    <col min="8201" max="8448" width="9.140625" style="279"/>
    <col min="8449" max="8449" width="5.7109375" style="279" customWidth="1"/>
    <col min="8450" max="8450" width="10.28515625" style="279" customWidth="1"/>
    <col min="8451" max="8451" width="10.140625" style="279" customWidth="1"/>
    <col min="8452" max="8452" width="101.28515625" style="279" customWidth="1"/>
    <col min="8453" max="8453" width="11.28515625" style="279" customWidth="1"/>
    <col min="8454" max="8455" width="0" style="279" hidden="1" customWidth="1"/>
    <col min="8456" max="8456" width="9.7109375" style="279" bestFit="1" customWidth="1"/>
    <col min="8457" max="8704" width="9.140625" style="279"/>
    <col min="8705" max="8705" width="5.7109375" style="279" customWidth="1"/>
    <col min="8706" max="8706" width="10.28515625" style="279" customWidth="1"/>
    <col min="8707" max="8707" width="10.140625" style="279" customWidth="1"/>
    <col min="8708" max="8708" width="101.28515625" style="279" customWidth="1"/>
    <col min="8709" max="8709" width="11.28515625" style="279" customWidth="1"/>
    <col min="8710" max="8711" width="0" style="279" hidden="1" customWidth="1"/>
    <col min="8712" max="8712" width="9.7109375" style="279" bestFit="1" customWidth="1"/>
    <col min="8713" max="8960" width="9.140625" style="279"/>
    <col min="8961" max="8961" width="5.7109375" style="279" customWidth="1"/>
    <col min="8962" max="8962" width="10.28515625" style="279" customWidth="1"/>
    <col min="8963" max="8963" width="10.140625" style="279" customWidth="1"/>
    <col min="8964" max="8964" width="101.28515625" style="279" customWidth="1"/>
    <col min="8965" max="8965" width="11.28515625" style="279" customWidth="1"/>
    <col min="8966" max="8967" width="0" style="279" hidden="1" customWidth="1"/>
    <col min="8968" max="8968" width="9.7109375" style="279" bestFit="1" customWidth="1"/>
    <col min="8969" max="9216" width="9.140625" style="279"/>
    <col min="9217" max="9217" width="5.7109375" style="279" customWidth="1"/>
    <col min="9218" max="9218" width="10.28515625" style="279" customWidth="1"/>
    <col min="9219" max="9219" width="10.140625" style="279" customWidth="1"/>
    <col min="9220" max="9220" width="101.28515625" style="279" customWidth="1"/>
    <col min="9221" max="9221" width="11.28515625" style="279" customWidth="1"/>
    <col min="9222" max="9223" width="0" style="279" hidden="1" customWidth="1"/>
    <col min="9224" max="9224" width="9.7109375" style="279" bestFit="1" customWidth="1"/>
    <col min="9225" max="9472" width="9.140625" style="279"/>
    <col min="9473" max="9473" width="5.7109375" style="279" customWidth="1"/>
    <col min="9474" max="9474" width="10.28515625" style="279" customWidth="1"/>
    <col min="9475" max="9475" width="10.140625" style="279" customWidth="1"/>
    <col min="9476" max="9476" width="101.28515625" style="279" customWidth="1"/>
    <col min="9477" max="9477" width="11.28515625" style="279" customWidth="1"/>
    <col min="9478" max="9479" width="0" style="279" hidden="1" customWidth="1"/>
    <col min="9480" max="9480" width="9.7109375" style="279" bestFit="1" customWidth="1"/>
    <col min="9481" max="9728" width="9.140625" style="279"/>
    <col min="9729" max="9729" width="5.7109375" style="279" customWidth="1"/>
    <col min="9730" max="9730" width="10.28515625" style="279" customWidth="1"/>
    <col min="9731" max="9731" width="10.140625" style="279" customWidth="1"/>
    <col min="9732" max="9732" width="101.28515625" style="279" customWidth="1"/>
    <col min="9733" max="9733" width="11.28515625" style="279" customWidth="1"/>
    <col min="9734" max="9735" width="0" style="279" hidden="1" customWidth="1"/>
    <col min="9736" max="9736" width="9.7109375" style="279" bestFit="1" customWidth="1"/>
    <col min="9737" max="9984" width="9.140625" style="279"/>
    <col min="9985" max="9985" width="5.7109375" style="279" customWidth="1"/>
    <col min="9986" max="9986" width="10.28515625" style="279" customWidth="1"/>
    <col min="9987" max="9987" width="10.140625" style="279" customWidth="1"/>
    <col min="9988" max="9988" width="101.28515625" style="279" customWidth="1"/>
    <col min="9989" max="9989" width="11.28515625" style="279" customWidth="1"/>
    <col min="9990" max="9991" width="0" style="279" hidden="1" customWidth="1"/>
    <col min="9992" max="9992" width="9.7109375" style="279" bestFit="1" customWidth="1"/>
    <col min="9993" max="10240" width="9.140625" style="279"/>
    <col min="10241" max="10241" width="5.7109375" style="279" customWidth="1"/>
    <col min="10242" max="10242" width="10.28515625" style="279" customWidth="1"/>
    <col min="10243" max="10243" width="10.140625" style="279" customWidth="1"/>
    <col min="10244" max="10244" width="101.28515625" style="279" customWidth="1"/>
    <col min="10245" max="10245" width="11.28515625" style="279" customWidth="1"/>
    <col min="10246" max="10247" width="0" style="279" hidden="1" customWidth="1"/>
    <col min="10248" max="10248" width="9.7109375" style="279" bestFit="1" customWidth="1"/>
    <col min="10249" max="10496" width="9.140625" style="279"/>
    <col min="10497" max="10497" width="5.7109375" style="279" customWidth="1"/>
    <col min="10498" max="10498" width="10.28515625" style="279" customWidth="1"/>
    <col min="10499" max="10499" width="10.140625" style="279" customWidth="1"/>
    <col min="10500" max="10500" width="101.28515625" style="279" customWidth="1"/>
    <col min="10501" max="10501" width="11.28515625" style="279" customWidth="1"/>
    <col min="10502" max="10503" width="0" style="279" hidden="1" customWidth="1"/>
    <col min="10504" max="10504" width="9.7109375" style="279" bestFit="1" customWidth="1"/>
    <col min="10505" max="10752" width="9.140625" style="279"/>
    <col min="10753" max="10753" width="5.7109375" style="279" customWidth="1"/>
    <col min="10754" max="10754" width="10.28515625" style="279" customWidth="1"/>
    <col min="10755" max="10755" width="10.140625" style="279" customWidth="1"/>
    <col min="10756" max="10756" width="101.28515625" style="279" customWidth="1"/>
    <col min="10757" max="10757" width="11.28515625" style="279" customWidth="1"/>
    <col min="10758" max="10759" width="0" style="279" hidden="1" customWidth="1"/>
    <col min="10760" max="10760" width="9.7109375" style="279" bestFit="1" customWidth="1"/>
    <col min="10761" max="11008" width="9.140625" style="279"/>
    <col min="11009" max="11009" width="5.7109375" style="279" customWidth="1"/>
    <col min="11010" max="11010" width="10.28515625" style="279" customWidth="1"/>
    <col min="11011" max="11011" width="10.140625" style="279" customWidth="1"/>
    <col min="11012" max="11012" width="101.28515625" style="279" customWidth="1"/>
    <col min="11013" max="11013" width="11.28515625" style="279" customWidth="1"/>
    <col min="11014" max="11015" width="0" style="279" hidden="1" customWidth="1"/>
    <col min="11016" max="11016" width="9.7109375" style="279" bestFit="1" customWidth="1"/>
    <col min="11017" max="11264" width="9.140625" style="279"/>
    <col min="11265" max="11265" width="5.7109375" style="279" customWidth="1"/>
    <col min="11266" max="11266" width="10.28515625" style="279" customWidth="1"/>
    <col min="11267" max="11267" width="10.140625" style="279" customWidth="1"/>
    <col min="11268" max="11268" width="101.28515625" style="279" customWidth="1"/>
    <col min="11269" max="11269" width="11.28515625" style="279" customWidth="1"/>
    <col min="11270" max="11271" width="0" style="279" hidden="1" customWidth="1"/>
    <col min="11272" max="11272" width="9.7109375" style="279" bestFit="1" customWidth="1"/>
    <col min="11273" max="11520" width="9.140625" style="279"/>
    <col min="11521" max="11521" width="5.7109375" style="279" customWidth="1"/>
    <col min="11522" max="11522" width="10.28515625" style="279" customWidth="1"/>
    <col min="11523" max="11523" width="10.140625" style="279" customWidth="1"/>
    <col min="11524" max="11524" width="101.28515625" style="279" customWidth="1"/>
    <col min="11525" max="11525" width="11.28515625" style="279" customWidth="1"/>
    <col min="11526" max="11527" width="0" style="279" hidden="1" customWidth="1"/>
    <col min="11528" max="11528" width="9.7109375" style="279" bestFit="1" customWidth="1"/>
    <col min="11529" max="11776" width="9.140625" style="279"/>
    <col min="11777" max="11777" width="5.7109375" style="279" customWidth="1"/>
    <col min="11778" max="11778" width="10.28515625" style="279" customWidth="1"/>
    <col min="11779" max="11779" width="10.140625" style="279" customWidth="1"/>
    <col min="11780" max="11780" width="101.28515625" style="279" customWidth="1"/>
    <col min="11781" max="11781" width="11.28515625" style="279" customWidth="1"/>
    <col min="11782" max="11783" width="0" style="279" hidden="1" customWidth="1"/>
    <col min="11784" max="11784" width="9.7109375" style="279" bestFit="1" customWidth="1"/>
    <col min="11785" max="12032" width="9.140625" style="279"/>
    <col min="12033" max="12033" width="5.7109375" style="279" customWidth="1"/>
    <col min="12034" max="12034" width="10.28515625" style="279" customWidth="1"/>
    <col min="12035" max="12035" width="10.140625" style="279" customWidth="1"/>
    <col min="12036" max="12036" width="101.28515625" style="279" customWidth="1"/>
    <col min="12037" max="12037" width="11.28515625" style="279" customWidth="1"/>
    <col min="12038" max="12039" width="0" style="279" hidden="1" customWidth="1"/>
    <col min="12040" max="12040" width="9.7109375" style="279" bestFit="1" customWidth="1"/>
    <col min="12041" max="12288" width="9.140625" style="279"/>
    <col min="12289" max="12289" width="5.7109375" style="279" customWidth="1"/>
    <col min="12290" max="12290" width="10.28515625" style="279" customWidth="1"/>
    <col min="12291" max="12291" width="10.140625" style="279" customWidth="1"/>
    <col min="12292" max="12292" width="101.28515625" style="279" customWidth="1"/>
    <col min="12293" max="12293" width="11.28515625" style="279" customWidth="1"/>
    <col min="12294" max="12295" width="0" style="279" hidden="1" customWidth="1"/>
    <col min="12296" max="12296" width="9.7109375" style="279" bestFit="1" customWidth="1"/>
    <col min="12297" max="12544" width="9.140625" style="279"/>
    <col min="12545" max="12545" width="5.7109375" style="279" customWidth="1"/>
    <col min="12546" max="12546" width="10.28515625" style="279" customWidth="1"/>
    <col min="12547" max="12547" width="10.140625" style="279" customWidth="1"/>
    <col min="12548" max="12548" width="101.28515625" style="279" customWidth="1"/>
    <col min="12549" max="12549" width="11.28515625" style="279" customWidth="1"/>
    <col min="12550" max="12551" width="0" style="279" hidden="1" customWidth="1"/>
    <col min="12552" max="12552" width="9.7109375" style="279" bestFit="1" customWidth="1"/>
    <col min="12553" max="12800" width="9.140625" style="279"/>
    <col min="12801" max="12801" width="5.7109375" style="279" customWidth="1"/>
    <col min="12802" max="12802" width="10.28515625" style="279" customWidth="1"/>
    <col min="12803" max="12803" width="10.140625" style="279" customWidth="1"/>
    <col min="12804" max="12804" width="101.28515625" style="279" customWidth="1"/>
    <col min="12805" max="12805" width="11.28515625" style="279" customWidth="1"/>
    <col min="12806" max="12807" width="0" style="279" hidden="1" customWidth="1"/>
    <col min="12808" max="12808" width="9.7109375" style="279" bestFit="1" customWidth="1"/>
    <col min="12809" max="13056" width="9.140625" style="279"/>
    <col min="13057" max="13057" width="5.7109375" style="279" customWidth="1"/>
    <col min="13058" max="13058" width="10.28515625" style="279" customWidth="1"/>
    <col min="13059" max="13059" width="10.140625" style="279" customWidth="1"/>
    <col min="13060" max="13060" width="101.28515625" style="279" customWidth="1"/>
    <col min="13061" max="13061" width="11.28515625" style="279" customWidth="1"/>
    <col min="13062" max="13063" width="0" style="279" hidden="1" customWidth="1"/>
    <col min="13064" max="13064" width="9.7109375" style="279" bestFit="1" customWidth="1"/>
    <col min="13065" max="13312" width="9.140625" style="279"/>
    <col min="13313" max="13313" width="5.7109375" style="279" customWidth="1"/>
    <col min="13314" max="13314" width="10.28515625" style="279" customWidth="1"/>
    <col min="13315" max="13315" width="10.140625" style="279" customWidth="1"/>
    <col min="13316" max="13316" width="101.28515625" style="279" customWidth="1"/>
    <col min="13317" max="13317" width="11.28515625" style="279" customWidth="1"/>
    <col min="13318" max="13319" width="0" style="279" hidden="1" customWidth="1"/>
    <col min="13320" max="13320" width="9.7109375" style="279" bestFit="1" customWidth="1"/>
    <col min="13321" max="13568" width="9.140625" style="279"/>
    <col min="13569" max="13569" width="5.7109375" style="279" customWidth="1"/>
    <col min="13570" max="13570" width="10.28515625" style="279" customWidth="1"/>
    <col min="13571" max="13571" width="10.140625" style="279" customWidth="1"/>
    <col min="13572" max="13572" width="101.28515625" style="279" customWidth="1"/>
    <col min="13573" max="13573" width="11.28515625" style="279" customWidth="1"/>
    <col min="13574" max="13575" width="0" style="279" hidden="1" customWidth="1"/>
    <col min="13576" max="13576" width="9.7109375" style="279" bestFit="1" customWidth="1"/>
    <col min="13577" max="13824" width="9.140625" style="279"/>
    <col min="13825" max="13825" width="5.7109375" style="279" customWidth="1"/>
    <col min="13826" max="13826" width="10.28515625" style="279" customWidth="1"/>
    <col min="13827" max="13827" width="10.140625" style="279" customWidth="1"/>
    <col min="13828" max="13828" width="101.28515625" style="279" customWidth="1"/>
    <col min="13829" max="13829" width="11.28515625" style="279" customWidth="1"/>
    <col min="13830" max="13831" width="0" style="279" hidden="1" customWidth="1"/>
    <col min="13832" max="13832" width="9.7109375" style="279" bestFit="1" customWidth="1"/>
    <col min="13833" max="14080" width="9.140625" style="279"/>
    <col min="14081" max="14081" width="5.7109375" style="279" customWidth="1"/>
    <col min="14082" max="14082" width="10.28515625" style="279" customWidth="1"/>
    <col min="14083" max="14083" width="10.140625" style="279" customWidth="1"/>
    <col min="14084" max="14084" width="101.28515625" style="279" customWidth="1"/>
    <col min="14085" max="14085" width="11.28515625" style="279" customWidth="1"/>
    <col min="14086" max="14087" width="0" style="279" hidden="1" customWidth="1"/>
    <col min="14088" max="14088" width="9.7109375" style="279" bestFit="1" customWidth="1"/>
    <col min="14089" max="14336" width="9.140625" style="279"/>
    <col min="14337" max="14337" width="5.7109375" style="279" customWidth="1"/>
    <col min="14338" max="14338" width="10.28515625" style="279" customWidth="1"/>
    <col min="14339" max="14339" width="10.140625" style="279" customWidth="1"/>
    <col min="14340" max="14340" width="101.28515625" style="279" customWidth="1"/>
    <col min="14341" max="14341" width="11.28515625" style="279" customWidth="1"/>
    <col min="14342" max="14343" width="0" style="279" hidden="1" customWidth="1"/>
    <col min="14344" max="14344" width="9.7109375" style="279" bestFit="1" customWidth="1"/>
    <col min="14345" max="14592" width="9.140625" style="279"/>
    <col min="14593" max="14593" width="5.7109375" style="279" customWidth="1"/>
    <col min="14594" max="14594" width="10.28515625" style="279" customWidth="1"/>
    <col min="14595" max="14595" width="10.140625" style="279" customWidth="1"/>
    <col min="14596" max="14596" width="101.28515625" style="279" customWidth="1"/>
    <col min="14597" max="14597" width="11.28515625" style="279" customWidth="1"/>
    <col min="14598" max="14599" width="0" style="279" hidden="1" customWidth="1"/>
    <col min="14600" max="14600" width="9.7109375" style="279" bestFit="1" customWidth="1"/>
    <col min="14601" max="14848" width="9.140625" style="279"/>
    <col min="14849" max="14849" width="5.7109375" style="279" customWidth="1"/>
    <col min="14850" max="14850" width="10.28515625" style="279" customWidth="1"/>
    <col min="14851" max="14851" width="10.140625" style="279" customWidth="1"/>
    <col min="14852" max="14852" width="101.28515625" style="279" customWidth="1"/>
    <col min="14853" max="14853" width="11.28515625" style="279" customWidth="1"/>
    <col min="14854" max="14855" width="0" style="279" hidden="1" customWidth="1"/>
    <col min="14856" max="14856" width="9.7109375" style="279" bestFit="1" customWidth="1"/>
    <col min="14857" max="15104" width="9.140625" style="279"/>
    <col min="15105" max="15105" width="5.7109375" style="279" customWidth="1"/>
    <col min="15106" max="15106" width="10.28515625" style="279" customWidth="1"/>
    <col min="15107" max="15107" width="10.140625" style="279" customWidth="1"/>
    <col min="15108" max="15108" width="101.28515625" style="279" customWidth="1"/>
    <col min="15109" max="15109" width="11.28515625" style="279" customWidth="1"/>
    <col min="15110" max="15111" width="0" style="279" hidden="1" customWidth="1"/>
    <col min="15112" max="15112" width="9.7109375" style="279" bestFit="1" customWidth="1"/>
    <col min="15113" max="15360" width="9.140625" style="279"/>
    <col min="15361" max="15361" width="5.7109375" style="279" customWidth="1"/>
    <col min="15362" max="15362" width="10.28515625" style="279" customWidth="1"/>
    <col min="15363" max="15363" width="10.140625" style="279" customWidth="1"/>
    <col min="15364" max="15364" width="101.28515625" style="279" customWidth="1"/>
    <col min="15365" max="15365" width="11.28515625" style="279" customWidth="1"/>
    <col min="15366" max="15367" width="0" style="279" hidden="1" customWidth="1"/>
    <col min="15368" max="15368" width="9.7109375" style="279" bestFit="1" customWidth="1"/>
    <col min="15369" max="15616" width="9.140625" style="279"/>
    <col min="15617" max="15617" width="5.7109375" style="279" customWidth="1"/>
    <col min="15618" max="15618" width="10.28515625" style="279" customWidth="1"/>
    <col min="15619" max="15619" width="10.140625" style="279" customWidth="1"/>
    <col min="15620" max="15620" width="101.28515625" style="279" customWidth="1"/>
    <col min="15621" max="15621" width="11.28515625" style="279" customWidth="1"/>
    <col min="15622" max="15623" width="0" style="279" hidden="1" customWidth="1"/>
    <col min="15624" max="15624" width="9.7109375" style="279" bestFit="1" customWidth="1"/>
    <col min="15625" max="15872" width="9.140625" style="279"/>
    <col min="15873" max="15873" width="5.7109375" style="279" customWidth="1"/>
    <col min="15874" max="15874" width="10.28515625" style="279" customWidth="1"/>
    <col min="15875" max="15875" width="10.140625" style="279" customWidth="1"/>
    <col min="15876" max="15876" width="101.28515625" style="279" customWidth="1"/>
    <col min="15877" max="15877" width="11.28515625" style="279" customWidth="1"/>
    <col min="15878" max="15879" width="0" style="279" hidden="1" customWidth="1"/>
    <col min="15880" max="15880" width="9.7109375" style="279" bestFit="1" customWidth="1"/>
    <col min="15881" max="16128" width="9.140625" style="279"/>
    <col min="16129" max="16129" width="5.7109375" style="279" customWidth="1"/>
    <col min="16130" max="16130" width="10.28515625" style="279" customWidth="1"/>
    <col min="16131" max="16131" width="10.140625" style="279" customWidth="1"/>
    <col min="16132" max="16132" width="101.28515625" style="279" customWidth="1"/>
    <col min="16133" max="16133" width="11.28515625" style="279" customWidth="1"/>
    <col min="16134" max="16135" width="0" style="279" hidden="1" customWidth="1"/>
    <col min="16136" max="16136" width="9.7109375" style="279" bestFit="1" customWidth="1"/>
    <col min="16137" max="16384" width="9.140625" style="279"/>
  </cols>
  <sheetData>
    <row r="2" spans="1:7" x14ac:dyDescent="0.2">
      <c r="A2" s="610" t="s">
        <v>686</v>
      </c>
      <c r="B2" s="610"/>
      <c r="C2" s="610"/>
      <c r="D2" s="610"/>
      <c r="E2" s="610"/>
      <c r="F2" s="610"/>
      <c r="G2" s="610"/>
    </row>
    <row r="3" spans="1:7" hidden="1" x14ac:dyDescent="0.2">
      <c r="A3" s="280"/>
      <c r="B3" s="280"/>
      <c r="C3" s="280"/>
      <c r="D3" s="280"/>
      <c r="E3" s="280"/>
      <c r="F3" s="280"/>
      <c r="G3" s="280"/>
    </row>
    <row r="4" spans="1:7" x14ac:dyDescent="0.2">
      <c r="C4" s="611" t="s">
        <v>351</v>
      </c>
      <c r="D4" s="611"/>
      <c r="E4" s="611"/>
      <c r="F4" s="611"/>
      <c r="G4" s="611"/>
    </row>
    <row r="5" spans="1:7" x14ac:dyDescent="0.2">
      <c r="A5" s="281" t="s">
        <v>687</v>
      </c>
      <c r="B5" s="281" t="s">
        <v>688</v>
      </c>
      <c r="C5" s="281" t="s">
        <v>351</v>
      </c>
      <c r="D5" s="281" t="s">
        <v>689</v>
      </c>
      <c r="E5" s="281" t="s">
        <v>14</v>
      </c>
      <c r="F5" s="282" t="s">
        <v>690</v>
      </c>
      <c r="G5" s="282" t="s">
        <v>691</v>
      </c>
    </row>
    <row r="6" spans="1:7" x14ac:dyDescent="0.2">
      <c r="A6" s="283"/>
      <c r="B6" s="284"/>
      <c r="C6" s="285">
        <v>15000</v>
      </c>
      <c r="D6" s="286" t="s">
        <v>692</v>
      </c>
      <c r="E6" s="287" t="s">
        <v>693</v>
      </c>
      <c r="F6" s="288"/>
      <c r="G6" s="288"/>
    </row>
    <row r="7" spans="1:7" x14ac:dyDescent="0.2">
      <c r="A7" s="289">
        <v>29</v>
      </c>
      <c r="B7" s="290">
        <v>45308</v>
      </c>
      <c r="C7" s="288">
        <v>-1780</v>
      </c>
      <c r="D7" s="284" t="s">
        <v>694</v>
      </c>
      <c r="E7" s="284" t="s">
        <v>693</v>
      </c>
      <c r="F7" s="288"/>
      <c r="G7" s="288"/>
    </row>
    <row r="8" spans="1:7" x14ac:dyDescent="0.2">
      <c r="A8" s="289">
        <v>30</v>
      </c>
      <c r="B8" s="290">
        <v>45322</v>
      </c>
      <c r="C8" s="288">
        <v>-300</v>
      </c>
      <c r="D8" s="284" t="s">
        <v>695</v>
      </c>
      <c r="E8" s="291" t="s">
        <v>696</v>
      </c>
      <c r="F8" s="288"/>
      <c r="G8" s="288"/>
    </row>
    <row r="9" spans="1:7" x14ac:dyDescent="0.2">
      <c r="A9" s="289">
        <v>31</v>
      </c>
      <c r="B9" s="290">
        <v>45343</v>
      </c>
      <c r="C9" s="288">
        <v>-795.2</v>
      </c>
      <c r="D9" s="284" t="s">
        <v>697</v>
      </c>
      <c r="E9" s="284" t="s">
        <v>696</v>
      </c>
      <c r="F9" s="288"/>
      <c r="G9" s="288"/>
    </row>
    <row r="10" spans="1:7" s="297" customFormat="1" x14ac:dyDescent="0.2">
      <c r="A10" s="292">
        <v>31</v>
      </c>
      <c r="B10" s="293">
        <v>45343</v>
      </c>
      <c r="C10" s="294">
        <v>-1500</v>
      </c>
      <c r="D10" s="295" t="s">
        <v>698</v>
      </c>
      <c r="E10" s="296" t="s">
        <v>699</v>
      </c>
      <c r="F10" s="296"/>
    </row>
    <row r="11" spans="1:7" s="297" customFormat="1" x14ac:dyDescent="0.2">
      <c r="A11" s="292">
        <v>33</v>
      </c>
      <c r="B11" s="293">
        <v>45371</v>
      </c>
      <c r="C11" s="294">
        <v>-250</v>
      </c>
      <c r="D11" s="295" t="s">
        <v>700</v>
      </c>
      <c r="E11" s="296" t="s">
        <v>693</v>
      </c>
      <c r="F11" s="298"/>
    </row>
    <row r="12" spans="1:7" s="297" customFormat="1" x14ac:dyDescent="0.2">
      <c r="A12" s="292">
        <v>33</v>
      </c>
      <c r="B12" s="293">
        <v>45371</v>
      </c>
      <c r="C12" s="294">
        <v>-30</v>
      </c>
      <c r="D12" s="295" t="s">
        <v>701</v>
      </c>
      <c r="E12" s="296" t="s">
        <v>693</v>
      </c>
      <c r="F12" s="296"/>
    </row>
    <row r="13" spans="1:7" s="297" customFormat="1" x14ac:dyDescent="0.2">
      <c r="A13" s="292"/>
      <c r="B13" s="293">
        <v>45357</v>
      </c>
      <c r="C13" s="294">
        <v>-58.5</v>
      </c>
      <c r="D13" s="295" t="s">
        <v>702</v>
      </c>
      <c r="E13" s="296" t="s">
        <v>693</v>
      </c>
      <c r="F13" s="298"/>
    </row>
    <row r="14" spans="1:7" x14ac:dyDescent="0.2">
      <c r="A14" s="289"/>
      <c r="B14" s="290"/>
      <c r="C14" s="285">
        <f>SUM(C6:C13)</f>
        <v>10286.299999999999</v>
      </c>
      <c r="D14" s="299" t="s">
        <v>703</v>
      </c>
      <c r="E14" s="291"/>
      <c r="F14" s="288"/>
      <c r="G14" s="288"/>
    </row>
    <row r="15" spans="1:7" x14ac:dyDescent="0.2">
      <c r="A15" s="289"/>
      <c r="B15" s="290"/>
      <c r="C15" s="285"/>
      <c r="D15" s="286"/>
      <c r="E15" s="291"/>
      <c r="F15" s="288"/>
      <c r="G15" s="288"/>
    </row>
    <row r="16" spans="1:7" x14ac:dyDescent="0.2">
      <c r="A16" s="300"/>
      <c r="B16" s="301"/>
      <c r="C16" s="302"/>
      <c r="D16" s="286" t="s">
        <v>704</v>
      </c>
      <c r="E16" s="303"/>
      <c r="F16" s="288"/>
      <c r="G16" s="288"/>
    </row>
    <row r="17" spans="1:6" s="297" customFormat="1" x14ac:dyDescent="0.2">
      <c r="A17" s="292"/>
      <c r="B17" s="293"/>
      <c r="C17" s="294"/>
      <c r="D17" s="295"/>
      <c r="E17" s="296"/>
      <c r="F17" s="298"/>
    </row>
    <row r="18" spans="1:6" s="297" customFormat="1" x14ac:dyDescent="0.2">
      <c r="A18" s="292"/>
      <c r="B18" s="293"/>
      <c r="C18" s="294"/>
      <c r="D18" s="295"/>
      <c r="E18" s="296"/>
      <c r="F18" s="298"/>
    </row>
    <row r="19" spans="1:6" s="297" customFormat="1" x14ac:dyDescent="0.2">
      <c r="A19" s="292"/>
      <c r="B19" s="293"/>
      <c r="C19" s="294"/>
      <c r="D19" s="295"/>
      <c r="E19" s="296"/>
      <c r="F19" s="298"/>
    </row>
    <row r="20" spans="1:6" x14ac:dyDescent="0.2">
      <c r="A20" s="304"/>
      <c r="B20" s="284"/>
      <c r="C20" s="285">
        <f>SUM(C17:C19)</f>
        <v>0</v>
      </c>
      <c r="D20" s="305"/>
      <c r="E20" s="284"/>
    </row>
    <row r="21" spans="1:6" x14ac:dyDescent="0.2">
      <c r="A21" s="304"/>
      <c r="B21" s="284"/>
      <c r="C21" s="288"/>
      <c r="D21" s="305"/>
      <c r="E21" s="284"/>
    </row>
    <row r="22" spans="1:6" x14ac:dyDescent="0.2">
      <c r="A22" s="304"/>
      <c r="B22" s="284"/>
      <c r="C22" s="288"/>
      <c r="D22" s="305"/>
      <c r="E22" s="284"/>
    </row>
    <row r="23" spans="1:6" x14ac:dyDescent="0.2">
      <c r="A23" s="304"/>
      <c r="B23" s="284"/>
      <c r="C23" s="288"/>
      <c r="D23" s="305"/>
      <c r="E23" s="284"/>
    </row>
    <row r="24" spans="1:6" x14ac:dyDescent="0.2">
      <c r="A24" s="304"/>
      <c r="B24" s="284"/>
      <c r="C24" s="288"/>
      <c r="D24" s="305"/>
      <c r="E24" s="284"/>
    </row>
    <row r="25" spans="1:6" x14ac:dyDescent="0.2">
      <c r="A25" s="304"/>
      <c r="B25" s="284"/>
      <c r="C25" s="284"/>
      <c r="D25" s="284"/>
      <c r="E25" s="284"/>
    </row>
    <row r="26" spans="1:6" x14ac:dyDescent="0.2">
      <c r="A26" s="304"/>
      <c r="B26" s="284"/>
      <c r="C26" s="285"/>
      <c r="D26" s="284"/>
      <c r="E26" s="284"/>
    </row>
    <row r="27" spans="1:6" x14ac:dyDescent="0.2">
      <c r="A27" s="304"/>
      <c r="B27" s="284"/>
      <c r="C27" s="288"/>
      <c r="D27" s="284"/>
      <c r="E27" s="284"/>
    </row>
    <row r="28" spans="1:6" x14ac:dyDescent="0.2">
      <c r="A28" s="304"/>
      <c r="B28" s="284"/>
      <c r="C28" s="288"/>
      <c r="D28" s="284"/>
      <c r="E28" s="284"/>
    </row>
    <row r="29" spans="1:6" x14ac:dyDescent="0.2">
      <c r="A29" s="304"/>
      <c r="B29" s="284"/>
      <c r="C29" s="288"/>
      <c r="D29" s="284"/>
      <c r="E29" s="284"/>
    </row>
    <row r="30" spans="1:6" x14ac:dyDescent="0.2">
      <c r="A30" s="304"/>
      <c r="B30" s="284"/>
      <c r="C30" s="285"/>
      <c r="D30" s="284"/>
      <c r="E30" s="284"/>
    </row>
  </sheetData>
  <mergeCells count="2">
    <mergeCell ref="A2:G2"/>
    <mergeCell ref="C4:G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workbookViewId="0">
      <selection activeCell="Q1" sqref="Q1"/>
    </sheetView>
  </sheetViews>
  <sheetFormatPr defaultRowHeight="12.75" x14ac:dyDescent="0.2"/>
  <cols>
    <col min="1" max="1" width="6.7109375" style="306" customWidth="1"/>
    <col min="2" max="2" width="10.28515625" style="306" customWidth="1"/>
    <col min="3" max="3" width="10.140625" style="307" customWidth="1"/>
    <col min="4" max="4" width="116.42578125" style="297" customWidth="1"/>
    <col min="5" max="5" width="11" style="297" customWidth="1"/>
    <col min="6" max="6" width="14.5703125" style="297" hidden="1" customWidth="1"/>
    <col min="7" max="256" width="9.140625" style="297"/>
    <col min="257" max="257" width="6.7109375" style="297" customWidth="1"/>
    <col min="258" max="258" width="10.28515625" style="297" customWidth="1"/>
    <col min="259" max="259" width="10.140625" style="297" customWidth="1"/>
    <col min="260" max="260" width="116.42578125" style="297" customWidth="1"/>
    <col min="261" max="261" width="11" style="297" customWidth="1"/>
    <col min="262" max="262" width="0" style="297" hidden="1" customWidth="1"/>
    <col min="263" max="512" width="9.140625" style="297"/>
    <col min="513" max="513" width="6.7109375" style="297" customWidth="1"/>
    <col min="514" max="514" width="10.28515625" style="297" customWidth="1"/>
    <col min="515" max="515" width="10.140625" style="297" customWidth="1"/>
    <col min="516" max="516" width="116.42578125" style="297" customWidth="1"/>
    <col min="517" max="517" width="11" style="297" customWidth="1"/>
    <col min="518" max="518" width="0" style="297" hidden="1" customWidth="1"/>
    <col min="519" max="768" width="9.140625" style="297"/>
    <col min="769" max="769" width="6.7109375" style="297" customWidth="1"/>
    <col min="770" max="770" width="10.28515625" style="297" customWidth="1"/>
    <col min="771" max="771" width="10.140625" style="297" customWidth="1"/>
    <col min="772" max="772" width="116.42578125" style="297" customWidth="1"/>
    <col min="773" max="773" width="11" style="297" customWidth="1"/>
    <col min="774" max="774" width="0" style="297" hidden="1" customWidth="1"/>
    <col min="775" max="1024" width="9.140625" style="297"/>
    <col min="1025" max="1025" width="6.7109375" style="297" customWidth="1"/>
    <col min="1026" max="1026" width="10.28515625" style="297" customWidth="1"/>
    <col min="1027" max="1027" width="10.140625" style="297" customWidth="1"/>
    <col min="1028" max="1028" width="116.42578125" style="297" customWidth="1"/>
    <col min="1029" max="1029" width="11" style="297" customWidth="1"/>
    <col min="1030" max="1030" width="0" style="297" hidden="1" customWidth="1"/>
    <col min="1031" max="1280" width="9.140625" style="297"/>
    <col min="1281" max="1281" width="6.7109375" style="297" customWidth="1"/>
    <col min="1282" max="1282" width="10.28515625" style="297" customWidth="1"/>
    <col min="1283" max="1283" width="10.140625" style="297" customWidth="1"/>
    <col min="1284" max="1284" width="116.42578125" style="297" customWidth="1"/>
    <col min="1285" max="1285" width="11" style="297" customWidth="1"/>
    <col min="1286" max="1286" width="0" style="297" hidden="1" customWidth="1"/>
    <col min="1287" max="1536" width="9.140625" style="297"/>
    <col min="1537" max="1537" width="6.7109375" style="297" customWidth="1"/>
    <col min="1538" max="1538" width="10.28515625" style="297" customWidth="1"/>
    <col min="1539" max="1539" width="10.140625" style="297" customWidth="1"/>
    <col min="1540" max="1540" width="116.42578125" style="297" customWidth="1"/>
    <col min="1541" max="1541" width="11" style="297" customWidth="1"/>
    <col min="1542" max="1542" width="0" style="297" hidden="1" customWidth="1"/>
    <col min="1543" max="1792" width="9.140625" style="297"/>
    <col min="1793" max="1793" width="6.7109375" style="297" customWidth="1"/>
    <col min="1794" max="1794" width="10.28515625" style="297" customWidth="1"/>
    <col min="1795" max="1795" width="10.140625" style="297" customWidth="1"/>
    <col min="1796" max="1796" width="116.42578125" style="297" customWidth="1"/>
    <col min="1797" max="1797" width="11" style="297" customWidth="1"/>
    <col min="1798" max="1798" width="0" style="297" hidden="1" customWidth="1"/>
    <col min="1799" max="2048" width="9.140625" style="297"/>
    <col min="2049" max="2049" width="6.7109375" style="297" customWidth="1"/>
    <col min="2050" max="2050" width="10.28515625" style="297" customWidth="1"/>
    <col min="2051" max="2051" width="10.140625" style="297" customWidth="1"/>
    <col min="2052" max="2052" width="116.42578125" style="297" customWidth="1"/>
    <col min="2053" max="2053" width="11" style="297" customWidth="1"/>
    <col min="2054" max="2054" width="0" style="297" hidden="1" customWidth="1"/>
    <col min="2055" max="2304" width="9.140625" style="297"/>
    <col min="2305" max="2305" width="6.7109375" style="297" customWidth="1"/>
    <col min="2306" max="2306" width="10.28515625" style="297" customWidth="1"/>
    <col min="2307" max="2307" width="10.140625" style="297" customWidth="1"/>
    <col min="2308" max="2308" width="116.42578125" style="297" customWidth="1"/>
    <col min="2309" max="2309" width="11" style="297" customWidth="1"/>
    <col min="2310" max="2310" width="0" style="297" hidden="1" customWidth="1"/>
    <col min="2311" max="2560" width="9.140625" style="297"/>
    <col min="2561" max="2561" width="6.7109375" style="297" customWidth="1"/>
    <col min="2562" max="2562" width="10.28515625" style="297" customWidth="1"/>
    <col min="2563" max="2563" width="10.140625" style="297" customWidth="1"/>
    <col min="2564" max="2564" width="116.42578125" style="297" customWidth="1"/>
    <col min="2565" max="2565" width="11" style="297" customWidth="1"/>
    <col min="2566" max="2566" width="0" style="297" hidden="1" customWidth="1"/>
    <col min="2567" max="2816" width="9.140625" style="297"/>
    <col min="2817" max="2817" width="6.7109375" style="297" customWidth="1"/>
    <col min="2818" max="2818" width="10.28515625" style="297" customWidth="1"/>
    <col min="2819" max="2819" width="10.140625" style="297" customWidth="1"/>
    <col min="2820" max="2820" width="116.42578125" style="297" customWidth="1"/>
    <col min="2821" max="2821" width="11" style="297" customWidth="1"/>
    <col min="2822" max="2822" width="0" style="297" hidden="1" customWidth="1"/>
    <col min="2823" max="3072" width="9.140625" style="297"/>
    <col min="3073" max="3073" width="6.7109375" style="297" customWidth="1"/>
    <col min="3074" max="3074" width="10.28515625" style="297" customWidth="1"/>
    <col min="3075" max="3075" width="10.140625" style="297" customWidth="1"/>
    <col min="3076" max="3076" width="116.42578125" style="297" customWidth="1"/>
    <col min="3077" max="3077" width="11" style="297" customWidth="1"/>
    <col min="3078" max="3078" width="0" style="297" hidden="1" customWidth="1"/>
    <col min="3079" max="3328" width="9.140625" style="297"/>
    <col min="3329" max="3329" width="6.7109375" style="297" customWidth="1"/>
    <col min="3330" max="3330" width="10.28515625" style="297" customWidth="1"/>
    <col min="3331" max="3331" width="10.140625" style="297" customWidth="1"/>
    <col min="3332" max="3332" width="116.42578125" style="297" customWidth="1"/>
    <col min="3333" max="3333" width="11" style="297" customWidth="1"/>
    <col min="3334" max="3334" width="0" style="297" hidden="1" customWidth="1"/>
    <col min="3335" max="3584" width="9.140625" style="297"/>
    <col min="3585" max="3585" width="6.7109375" style="297" customWidth="1"/>
    <col min="3586" max="3586" width="10.28515625" style="297" customWidth="1"/>
    <col min="3587" max="3587" width="10.140625" style="297" customWidth="1"/>
    <col min="3588" max="3588" width="116.42578125" style="297" customWidth="1"/>
    <col min="3589" max="3589" width="11" style="297" customWidth="1"/>
    <col min="3590" max="3590" width="0" style="297" hidden="1" customWidth="1"/>
    <col min="3591" max="3840" width="9.140625" style="297"/>
    <col min="3841" max="3841" width="6.7109375" style="297" customWidth="1"/>
    <col min="3842" max="3842" width="10.28515625" style="297" customWidth="1"/>
    <col min="3843" max="3843" width="10.140625" style="297" customWidth="1"/>
    <col min="3844" max="3844" width="116.42578125" style="297" customWidth="1"/>
    <col min="3845" max="3845" width="11" style="297" customWidth="1"/>
    <col min="3846" max="3846" width="0" style="297" hidden="1" customWidth="1"/>
    <col min="3847" max="4096" width="9.140625" style="297"/>
    <col min="4097" max="4097" width="6.7109375" style="297" customWidth="1"/>
    <col min="4098" max="4098" width="10.28515625" style="297" customWidth="1"/>
    <col min="4099" max="4099" width="10.140625" style="297" customWidth="1"/>
    <col min="4100" max="4100" width="116.42578125" style="297" customWidth="1"/>
    <col min="4101" max="4101" width="11" style="297" customWidth="1"/>
    <col min="4102" max="4102" width="0" style="297" hidden="1" customWidth="1"/>
    <col min="4103" max="4352" width="9.140625" style="297"/>
    <col min="4353" max="4353" width="6.7109375" style="297" customWidth="1"/>
    <col min="4354" max="4354" width="10.28515625" style="297" customWidth="1"/>
    <col min="4355" max="4355" width="10.140625" style="297" customWidth="1"/>
    <col min="4356" max="4356" width="116.42578125" style="297" customWidth="1"/>
    <col min="4357" max="4357" width="11" style="297" customWidth="1"/>
    <col min="4358" max="4358" width="0" style="297" hidden="1" customWidth="1"/>
    <col min="4359" max="4608" width="9.140625" style="297"/>
    <col min="4609" max="4609" width="6.7109375" style="297" customWidth="1"/>
    <col min="4610" max="4610" width="10.28515625" style="297" customWidth="1"/>
    <col min="4611" max="4611" width="10.140625" style="297" customWidth="1"/>
    <col min="4612" max="4612" width="116.42578125" style="297" customWidth="1"/>
    <col min="4613" max="4613" width="11" style="297" customWidth="1"/>
    <col min="4614" max="4614" width="0" style="297" hidden="1" customWidth="1"/>
    <col min="4615" max="4864" width="9.140625" style="297"/>
    <col min="4865" max="4865" width="6.7109375" style="297" customWidth="1"/>
    <col min="4866" max="4866" width="10.28515625" style="297" customWidth="1"/>
    <col min="4867" max="4867" width="10.140625" style="297" customWidth="1"/>
    <col min="4868" max="4868" width="116.42578125" style="297" customWidth="1"/>
    <col min="4869" max="4869" width="11" style="297" customWidth="1"/>
    <col min="4870" max="4870" width="0" style="297" hidden="1" customWidth="1"/>
    <col min="4871" max="5120" width="9.140625" style="297"/>
    <col min="5121" max="5121" width="6.7109375" style="297" customWidth="1"/>
    <col min="5122" max="5122" width="10.28515625" style="297" customWidth="1"/>
    <col min="5123" max="5123" width="10.140625" style="297" customWidth="1"/>
    <col min="5124" max="5124" width="116.42578125" style="297" customWidth="1"/>
    <col min="5125" max="5125" width="11" style="297" customWidth="1"/>
    <col min="5126" max="5126" width="0" style="297" hidden="1" customWidth="1"/>
    <col min="5127" max="5376" width="9.140625" style="297"/>
    <col min="5377" max="5377" width="6.7109375" style="297" customWidth="1"/>
    <col min="5378" max="5378" width="10.28515625" style="297" customWidth="1"/>
    <col min="5379" max="5379" width="10.140625" style="297" customWidth="1"/>
    <col min="5380" max="5380" width="116.42578125" style="297" customWidth="1"/>
    <col min="5381" max="5381" width="11" style="297" customWidth="1"/>
    <col min="5382" max="5382" width="0" style="297" hidden="1" customWidth="1"/>
    <col min="5383" max="5632" width="9.140625" style="297"/>
    <col min="5633" max="5633" width="6.7109375" style="297" customWidth="1"/>
    <col min="5634" max="5634" width="10.28515625" style="297" customWidth="1"/>
    <col min="5635" max="5635" width="10.140625" style="297" customWidth="1"/>
    <col min="5636" max="5636" width="116.42578125" style="297" customWidth="1"/>
    <col min="5637" max="5637" width="11" style="297" customWidth="1"/>
    <col min="5638" max="5638" width="0" style="297" hidden="1" customWidth="1"/>
    <col min="5639" max="5888" width="9.140625" style="297"/>
    <col min="5889" max="5889" width="6.7109375" style="297" customWidth="1"/>
    <col min="5890" max="5890" width="10.28515625" style="297" customWidth="1"/>
    <col min="5891" max="5891" width="10.140625" style="297" customWidth="1"/>
    <col min="5892" max="5892" width="116.42578125" style="297" customWidth="1"/>
    <col min="5893" max="5893" width="11" style="297" customWidth="1"/>
    <col min="5894" max="5894" width="0" style="297" hidden="1" customWidth="1"/>
    <col min="5895" max="6144" width="9.140625" style="297"/>
    <col min="6145" max="6145" width="6.7109375" style="297" customWidth="1"/>
    <col min="6146" max="6146" width="10.28515625" style="297" customWidth="1"/>
    <col min="6147" max="6147" width="10.140625" style="297" customWidth="1"/>
    <col min="6148" max="6148" width="116.42578125" style="297" customWidth="1"/>
    <col min="6149" max="6149" width="11" style="297" customWidth="1"/>
    <col min="6150" max="6150" width="0" style="297" hidden="1" customWidth="1"/>
    <col min="6151" max="6400" width="9.140625" style="297"/>
    <col min="6401" max="6401" width="6.7109375" style="297" customWidth="1"/>
    <col min="6402" max="6402" width="10.28515625" style="297" customWidth="1"/>
    <col min="6403" max="6403" width="10.140625" style="297" customWidth="1"/>
    <col min="6404" max="6404" width="116.42578125" style="297" customWidth="1"/>
    <col min="6405" max="6405" width="11" style="297" customWidth="1"/>
    <col min="6406" max="6406" width="0" style="297" hidden="1" customWidth="1"/>
    <col min="6407" max="6656" width="9.140625" style="297"/>
    <col min="6657" max="6657" width="6.7109375" style="297" customWidth="1"/>
    <col min="6658" max="6658" width="10.28515625" style="297" customWidth="1"/>
    <col min="6659" max="6659" width="10.140625" style="297" customWidth="1"/>
    <col min="6660" max="6660" width="116.42578125" style="297" customWidth="1"/>
    <col min="6661" max="6661" width="11" style="297" customWidth="1"/>
    <col min="6662" max="6662" width="0" style="297" hidden="1" customWidth="1"/>
    <col min="6663" max="6912" width="9.140625" style="297"/>
    <col min="6913" max="6913" width="6.7109375" style="297" customWidth="1"/>
    <col min="6914" max="6914" width="10.28515625" style="297" customWidth="1"/>
    <col min="6915" max="6915" width="10.140625" style="297" customWidth="1"/>
    <col min="6916" max="6916" width="116.42578125" style="297" customWidth="1"/>
    <col min="6917" max="6917" width="11" style="297" customWidth="1"/>
    <col min="6918" max="6918" width="0" style="297" hidden="1" customWidth="1"/>
    <col min="6919" max="7168" width="9.140625" style="297"/>
    <col min="7169" max="7169" width="6.7109375" style="297" customWidth="1"/>
    <col min="7170" max="7170" width="10.28515625" style="297" customWidth="1"/>
    <col min="7171" max="7171" width="10.140625" style="297" customWidth="1"/>
    <col min="7172" max="7172" width="116.42578125" style="297" customWidth="1"/>
    <col min="7173" max="7173" width="11" style="297" customWidth="1"/>
    <col min="7174" max="7174" width="0" style="297" hidden="1" customWidth="1"/>
    <col min="7175" max="7424" width="9.140625" style="297"/>
    <col min="7425" max="7425" width="6.7109375" style="297" customWidth="1"/>
    <col min="7426" max="7426" width="10.28515625" style="297" customWidth="1"/>
    <col min="7427" max="7427" width="10.140625" style="297" customWidth="1"/>
    <col min="7428" max="7428" width="116.42578125" style="297" customWidth="1"/>
    <col min="7429" max="7429" width="11" style="297" customWidth="1"/>
    <col min="7430" max="7430" width="0" style="297" hidden="1" customWidth="1"/>
    <col min="7431" max="7680" width="9.140625" style="297"/>
    <col min="7681" max="7681" width="6.7109375" style="297" customWidth="1"/>
    <col min="7682" max="7682" width="10.28515625" style="297" customWidth="1"/>
    <col min="7683" max="7683" width="10.140625" style="297" customWidth="1"/>
    <col min="7684" max="7684" width="116.42578125" style="297" customWidth="1"/>
    <col min="7685" max="7685" width="11" style="297" customWidth="1"/>
    <col min="7686" max="7686" width="0" style="297" hidden="1" customWidth="1"/>
    <col min="7687" max="7936" width="9.140625" style="297"/>
    <col min="7937" max="7937" width="6.7109375" style="297" customWidth="1"/>
    <col min="7938" max="7938" width="10.28515625" style="297" customWidth="1"/>
    <col min="7939" max="7939" width="10.140625" style="297" customWidth="1"/>
    <col min="7940" max="7940" width="116.42578125" style="297" customWidth="1"/>
    <col min="7941" max="7941" width="11" style="297" customWidth="1"/>
    <col min="7942" max="7942" width="0" style="297" hidden="1" customWidth="1"/>
    <col min="7943" max="8192" width="9.140625" style="297"/>
    <col min="8193" max="8193" width="6.7109375" style="297" customWidth="1"/>
    <col min="8194" max="8194" width="10.28515625" style="297" customWidth="1"/>
    <col min="8195" max="8195" width="10.140625" style="297" customWidth="1"/>
    <col min="8196" max="8196" width="116.42578125" style="297" customWidth="1"/>
    <col min="8197" max="8197" width="11" style="297" customWidth="1"/>
    <col min="8198" max="8198" width="0" style="297" hidden="1" customWidth="1"/>
    <col min="8199" max="8448" width="9.140625" style="297"/>
    <col min="8449" max="8449" width="6.7109375" style="297" customWidth="1"/>
    <col min="8450" max="8450" width="10.28515625" style="297" customWidth="1"/>
    <col min="8451" max="8451" width="10.140625" style="297" customWidth="1"/>
    <col min="8452" max="8452" width="116.42578125" style="297" customWidth="1"/>
    <col min="8453" max="8453" width="11" style="297" customWidth="1"/>
    <col min="8454" max="8454" width="0" style="297" hidden="1" customWidth="1"/>
    <col min="8455" max="8704" width="9.140625" style="297"/>
    <col min="8705" max="8705" width="6.7109375" style="297" customWidth="1"/>
    <col min="8706" max="8706" width="10.28515625" style="297" customWidth="1"/>
    <col min="8707" max="8707" width="10.140625" style="297" customWidth="1"/>
    <col min="8708" max="8708" width="116.42578125" style="297" customWidth="1"/>
    <col min="8709" max="8709" width="11" style="297" customWidth="1"/>
    <col min="8710" max="8710" width="0" style="297" hidden="1" customWidth="1"/>
    <col min="8711" max="8960" width="9.140625" style="297"/>
    <col min="8961" max="8961" width="6.7109375" style="297" customWidth="1"/>
    <col min="8962" max="8962" width="10.28515625" style="297" customWidth="1"/>
    <col min="8963" max="8963" width="10.140625" style="297" customWidth="1"/>
    <col min="8964" max="8964" width="116.42578125" style="297" customWidth="1"/>
    <col min="8965" max="8965" width="11" style="297" customWidth="1"/>
    <col min="8966" max="8966" width="0" style="297" hidden="1" customWidth="1"/>
    <col min="8967" max="9216" width="9.140625" style="297"/>
    <col min="9217" max="9217" width="6.7109375" style="297" customWidth="1"/>
    <col min="9218" max="9218" width="10.28515625" style="297" customWidth="1"/>
    <col min="9219" max="9219" width="10.140625" style="297" customWidth="1"/>
    <col min="9220" max="9220" width="116.42578125" style="297" customWidth="1"/>
    <col min="9221" max="9221" width="11" style="297" customWidth="1"/>
    <col min="9222" max="9222" width="0" style="297" hidden="1" customWidth="1"/>
    <col min="9223" max="9472" width="9.140625" style="297"/>
    <col min="9473" max="9473" width="6.7109375" style="297" customWidth="1"/>
    <col min="9474" max="9474" width="10.28515625" style="297" customWidth="1"/>
    <col min="9475" max="9475" width="10.140625" style="297" customWidth="1"/>
    <col min="9476" max="9476" width="116.42578125" style="297" customWidth="1"/>
    <col min="9477" max="9477" width="11" style="297" customWidth="1"/>
    <col min="9478" max="9478" width="0" style="297" hidden="1" customWidth="1"/>
    <col min="9479" max="9728" width="9.140625" style="297"/>
    <col min="9729" max="9729" width="6.7109375" style="297" customWidth="1"/>
    <col min="9730" max="9730" width="10.28515625" style="297" customWidth="1"/>
    <col min="9731" max="9731" width="10.140625" style="297" customWidth="1"/>
    <col min="9732" max="9732" width="116.42578125" style="297" customWidth="1"/>
    <col min="9733" max="9733" width="11" style="297" customWidth="1"/>
    <col min="9734" max="9734" width="0" style="297" hidden="1" customWidth="1"/>
    <col min="9735" max="9984" width="9.140625" style="297"/>
    <col min="9985" max="9985" width="6.7109375" style="297" customWidth="1"/>
    <col min="9986" max="9986" width="10.28515625" style="297" customWidth="1"/>
    <col min="9987" max="9987" width="10.140625" style="297" customWidth="1"/>
    <col min="9988" max="9988" width="116.42578125" style="297" customWidth="1"/>
    <col min="9989" max="9989" width="11" style="297" customWidth="1"/>
    <col min="9990" max="9990" width="0" style="297" hidden="1" customWidth="1"/>
    <col min="9991" max="10240" width="9.140625" style="297"/>
    <col min="10241" max="10241" width="6.7109375" style="297" customWidth="1"/>
    <col min="10242" max="10242" width="10.28515625" style="297" customWidth="1"/>
    <col min="10243" max="10243" width="10.140625" style="297" customWidth="1"/>
    <col min="10244" max="10244" width="116.42578125" style="297" customWidth="1"/>
    <col min="10245" max="10245" width="11" style="297" customWidth="1"/>
    <col min="10246" max="10246" width="0" style="297" hidden="1" customWidth="1"/>
    <col min="10247" max="10496" width="9.140625" style="297"/>
    <col min="10497" max="10497" width="6.7109375" style="297" customWidth="1"/>
    <col min="10498" max="10498" width="10.28515625" style="297" customWidth="1"/>
    <col min="10499" max="10499" width="10.140625" style="297" customWidth="1"/>
    <col min="10500" max="10500" width="116.42578125" style="297" customWidth="1"/>
    <col min="10501" max="10501" width="11" style="297" customWidth="1"/>
    <col min="10502" max="10502" width="0" style="297" hidden="1" customWidth="1"/>
    <col min="10503" max="10752" width="9.140625" style="297"/>
    <col min="10753" max="10753" width="6.7109375" style="297" customWidth="1"/>
    <col min="10754" max="10754" width="10.28515625" style="297" customWidth="1"/>
    <col min="10755" max="10755" width="10.140625" style="297" customWidth="1"/>
    <col min="10756" max="10756" width="116.42578125" style="297" customWidth="1"/>
    <col min="10757" max="10757" width="11" style="297" customWidth="1"/>
    <col min="10758" max="10758" width="0" style="297" hidden="1" customWidth="1"/>
    <col min="10759" max="11008" width="9.140625" style="297"/>
    <col min="11009" max="11009" width="6.7109375" style="297" customWidth="1"/>
    <col min="11010" max="11010" width="10.28515625" style="297" customWidth="1"/>
    <col min="11011" max="11011" width="10.140625" style="297" customWidth="1"/>
    <col min="11012" max="11012" width="116.42578125" style="297" customWidth="1"/>
    <col min="11013" max="11013" width="11" style="297" customWidth="1"/>
    <col min="11014" max="11014" width="0" style="297" hidden="1" customWidth="1"/>
    <col min="11015" max="11264" width="9.140625" style="297"/>
    <col min="11265" max="11265" width="6.7109375" style="297" customWidth="1"/>
    <col min="11266" max="11266" width="10.28515625" style="297" customWidth="1"/>
    <col min="11267" max="11267" width="10.140625" style="297" customWidth="1"/>
    <col min="11268" max="11268" width="116.42578125" style="297" customWidth="1"/>
    <col min="11269" max="11269" width="11" style="297" customWidth="1"/>
    <col min="11270" max="11270" width="0" style="297" hidden="1" customWidth="1"/>
    <col min="11271" max="11520" width="9.140625" style="297"/>
    <col min="11521" max="11521" width="6.7109375" style="297" customWidth="1"/>
    <col min="11522" max="11522" width="10.28515625" style="297" customWidth="1"/>
    <col min="11523" max="11523" width="10.140625" style="297" customWidth="1"/>
    <col min="11524" max="11524" width="116.42578125" style="297" customWidth="1"/>
    <col min="11525" max="11525" width="11" style="297" customWidth="1"/>
    <col min="11526" max="11526" width="0" style="297" hidden="1" customWidth="1"/>
    <col min="11527" max="11776" width="9.140625" style="297"/>
    <col min="11777" max="11777" width="6.7109375" style="297" customWidth="1"/>
    <col min="11778" max="11778" width="10.28515625" style="297" customWidth="1"/>
    <col min="11779" max="11779" width="10.140625" style="297" customWidth="1"/>
    <col min="11780" max="11780" width="116.42578125" style="297" customWidth="1"/>
    <col min="11781" max="11781" width="11" style="297" customWidth="1"/>
    <col min="11782" max="11782" width="0" style="297" hidden="1" customWidth="1"/>
    <col min="11783" max="12032" width="9.140625" style="297"/>
    <col min="12033" max="12033" width="6.7109375" style="297" customWidth="1"/>
    <col min="12034" max="12034" width="10.28515625" style="297" customWidth="1"/>
    <col min="12035" max="12035" width="10.140625" style="297" customWidth="1"/>
    <col min="12036" max="12036" width="116.42578125" style="297" customWidth="1"/>
    <col min="12037" max="12037" width="11" style="297" customWidth="1"/>
    <col min="12038" max="12038" width="0" style="297" hidden="1" customWidth="1"/>
    <col min="12039" max="12288" width="9.140625" style="297"/>
    <col min="12289" max="12289" width="6.7109375" style="297" customWidth="1"/>
    <col min="12290" max="12290" width="10.28515625" style="297" customWidth="1"/>
    <col min="12291" max="12291" width="10.140625" style="297" customWidth="1"/>
    <col min="12292" max="12292" width="116.42578125" style="297" customWidth="1"/>
    <col min="12293" max="12293" width="11" style="297" customWidth="1"/>
    <col min="12294" max="12294" width="0" style="297" hidden="1" customWidth="1"/>
    <col min="12295" max="12544" width="9.140625" style="297"/>
    <col min="12545" max="12545" width="6.7109375" style="297" customWidth="1"/>
    <col min="12546" max="12546" width="10.28515625" style="297" customWidth="1"/>
    <col min="12547" max="12547" width="10.140625" style="297" customWidth="1"/>
    <col min="12548" max="12548" width="116.42578125" style="297" customWidth="1"/>
    <col min="12549" max="12549" width="11" style="297" customWidth="1"/>
    <col min="12550" max="12550" width="0" style="297" hidden="1" customWidth="1"/>
    <col min="12551" max="12800" width="9.140625" style="297"/>
    <col min="12801" max="12801" width="6.7109375" style="297" customWidth="1"/>
    <col min="12802" max="12802" width="10.28515625" style="297" customWidth="1"/>
    <col min="12803" max="12803" width="10.140625" style="297" customWidth="1"/>
    <col min="12804" max="12804" width="116.42578125" style="297" customWidth="1"/>
    <col min="12805" max="12805" width="11" style="297" customWidth="1"/>
    <col min="12806" max="12806" width="0" style="297" hidden="1" customWidth="1"/>
    <col min="12807" max="13056" width="9.140625" style="297"/>
    <col min="13057" max="13057" width="6.7109375" style="297" customWidth="1"/>
    <col min="13058" max="13058" width="10.28515625" style="297" customWidth="1"/>
    <col min="13059" max="13059" width="10.140625" style="297" customWidth="1"/>
    <col min="13060" max="13060" width="116.42578125" style="297" customWidth="1"/>
    <col min="13061" max="13061" width="11" style="297" customWidth="1"/>
    <col min="13062" max="13062" width="0" style="297" hidden="1" customWidth="1"/>
    <col min="13063" max="13312" width="9.140625" style="297"/>
    <col min="13313" max="13313" width="6.7109375" style="297" customWidth="1"/>
    <col min="13314" max="13314" width="10.28515625" style="297" customWidth="1"/>
    <col min="13315" max="13315" width="10.140625" style="297" customWidth="1"/>
    <col min="13316" max="13316" width="116.42578125" style="297" customWidth="1"/>
    <col min="13317" max="13317" width="11" style="297" customWidth="1"/>
    <col min="13318" max="13318" width="0" style="297" hidden="1" customWidth="1"/>
    <col min="13319" max="13568" width="9.140625" style="297"/>
    <col min="13569" max="13569" width="6.7109375" style="297" customWidth="1"/>
    <col min="13570" max="13570" width="10.28515625" style="297" customWidth="1"/>
    <col min="13571" max="13571" width="10.140625" style="297" customWidth="1"/>
    <col min="13572" max="13572" width="116.42578125" style="297" customWidth="1"/>
    <col min="13573" max="13573" width="11" style="297" customWidth="1"/>
    <col min="13574" max="13574" width="0" style="297" hidden="1" customWidth="1"/>
    <col min="13575" max="13824" width="9.140625" style="297"/>
    <col min="13825" max="13825" width="6.7109375" style="297" customWidth="1"/>
    <col min="13826" max="13826" width="10.28515625" style="297" customWidth="1"/>
    <col min="13827" max="13827" width="10.140625" style="297" customWidth="1"/>
    <col min="13828" max="13828" width="116.42578125" style="297" customWidth="1"/>
    <col min="13829" max="13829" width="11" style="297" customWidth="1"/>
    <col min="13830" max="13830" width="0" style="297" hidden="1" customWidth="1"/>
    <col min="13831" max="14080" width="9.140625" style="297"/>
    <col min="14081" max="14081" width="6.7109375" style="297" customWidth="1"/>
    <col min="14082" max="14082" width="10.28515625" style="297" customWidth="1"/>
    <col min="14083" max="14083" width="10.140625" style="297" customWidth="1"/>
    <col min="14084" max="14084" width="116.42578125" style="297" customWidth="1"/>
    <col min="14085" max="14085" width="11" style="297" customWidth="1"/>
    <col min="14086" max="14086" width="0" style="297" hidden="1" customWidth="1"/>
    <col min="14087" max="14336" width="9.140625" style="297"/>
    <col min="14337" max="14337" width="6.7109375" style="297" customWidth="1"/>
    <col min="14338" max="14338" width="10.28515625" style="297" customWidth="1"/>
    <col min="14339" max="14339" width="10.140625" style="297" customWidth="1"/>
    <col min="14340" max="14340" width="116.42578125" style="297" customWidth="1"/>
    <col min="14341" max="14341" width="11" style="297" customWidth="1"/>
    <col min="14342" max="14342" width="0" style="297" hidden="1" customWidth="1"/>
    <col min="14343" max="14592" width="9.140625" style="297"/>
    <col min="14593" max="14593" width="6.7109375" style="297" customWidth="1"/>
    <col min="14594" max="14594" width="10.28515625" style="297" customWidth="1"/>
    <col min="14595" max="14595" width="10.140625" style="297" customWidth="1"/>
    <col min="14596" max="14596" width="116.42578125" style="297" customWidth="1"/>
    <col min="14597" max="14597" width="11" style="297" customWidth="1"/>
    <col min="14598" max="14598" width="0" style="297" hidden="1" customWidth="1"/>
    <col min="14599" max="14848" width="9.140625" style="297"/>
    <col min="14849" max="14849" width="6.7109375" style="297" customWidth="1"/>
    <col min="14850" max="14850" width="10.28515625" style="297" customWidth="1"/>
    <col min="14851" max="14851" width="10.140625" style="297" customWidth="1"/>
    <col min="14852" max="14852" width="116.42578125" style="297" customWidth="1"/>
    <col min="14853" max="14853" width="11" style="297" customWidth="1"/>
    <col min="14854" max="14854" width="0" style="297" hidden="1" customWidth="1"/>
    <col min="14855" max="15104" width="9.140625" style="297"/>
    <col min="15105" max="15105" width="6.7109375" style="297" customWidth="1"/>
    <col min="15106" max="15106" width="10.28515625" style="297" customWidth="1"/>
    <col min="15107" max="15107" width="10.140625" style="297" customWidth="1"/>
    <col min="15108" max="15108" width="116.42578125" style="297" customWidth="1"/>
    <col min="15109" max="15109" width="11" style="297" customWidth="1"/>
    <col min="15110" max="15110" width="0" style="297" hidden="1" customWidth="1"/>
    <col min="15111" max="15360" width="9.140625" style="297"/>
    <col min="15361" max="15361" width="6.7109375" style="297" customWidth="1"/>
    <col min="15362" max="15362" width="10.28515625" style="297" customWidth="1"/>
    <col min="15363" max="15363" width="10.140625" style="297" customWidth="1"/>
    <col min="15364" max="15364" width="116.42578125" style="297" customWidth="1"/>
    <col min="15365" max="15365" width="11" style="297" customWidth="1"/>
    <col min="15366" max="15366" width="0" style="297" hidden="1" customWidth="1"/>
    <col min="15367" max="15616" width="9.140625" style="297"/>
    <col min="15617" max="15617" width="6.7109375" style="297" customWidth="1"/>
    <col min="15618" max="15618" width="10.28515625" style="297" customWidth="1"/>
    <col min="15619" max="15619" width="10.140625" style="297" customWidth="1"/>
    <col min="15620" max="15620" width="116.42578125" style="297" customWidth="1"/>
    <col min="15621" max="15621" width="11" style="297" customWidth="1"/>
    <col min="15622" max="15622" width="0" style="297" hidden="1" customWidth="1"/>
    <col min="15623" max="15872" width="9.140625" style="297"/>
    <col min="15873" max="15873" width="6.7109375" style="297" customWidth="1"/>
    <col min="15874" max="15874" width="10.28515625" style="297" customWidth="1"/>
    <col min="15875" max="15875" width="10.140625" style="297" customWidth="1"/>
    <col min="15876" max="15876" width="116.42578125" style="297" customWidth="1"/>
    <col min="15877" max="15877" width="11" style="297" customWidth="1"/>
    <col min="15878" max="15878" width="0" style="297" hidden="1" customWidth="1"/>
    <col min="15879" max="16128" width="9.140625" style="297"/>
    <col min="16129" max="16129" width="6.7109375" style="297" customWidth="1"/>
    <col min="16130" max="16130" width="10.28515625" style="297" customWidth="1"/>
    <col min="16131" max="16131" width="10.140625" style="297" customWidth="1"/>
    <col min="16132" max="16132" width="116.42578125" style="297" customWidth="1"/>
    <col min="16133" max="16133" width="11" style="297" customWidth="1"/>
    <col min="16134" max="16134" width="0" style="297" hidden="1" customWidth="1"/>
    <col min="16135" max="16384" width="9.140625" style="297"/>
  </cols>
  <sheetData>
    <row r="1" spans="1:6" ht="13.7" customHeight="1" x14ac:dyDescent="0.2"/>
    <row r="2" spans="1:6" x14ac:dyDescent="0.2">
      <c r="A2" s="613" t="s">
        <v>705</v>
      </c>
      <c r="B2" s="613"/>
      <c r="C2" s="613"/>
      <c r="D2" s="613"/>
      <c r="E2" s="613"/>
    </row>
    <row r="4" spans="1:6" s="310" customFormat="1" ht="21.75" customHeight="1" x14ac:dyDescent="0.2">
      <c r="A4" s="308" t="s">
        <v>687</v>
      </c>
      <c r="B4" s="308" t="s">
        <v>688</v>
      </c>
      <c r="C4" s="309" t="s">
        <v>706</v>
      </c>
      <c r="D4" s="308" t="s">
        <v>689</v>
      </c>
      <c r="E4" s="308" t="s">
        <v>14</v>
      </c>
      <c r="F4" s="308" t="s">
        <v>707</v>
      </c>
    </row>
    <row r="5" spans="1:6" ht="13.5" customHeight="1" x14ac:dyDescent="0.2">
      <c r="A5" s="292"/>
      <c r="B5" s="293"/>
      <c r="C5" s="311">
        <v>698</v>
      </c>
      <c r="D5" s="312" t="s">
        <v>708</v>
      </c>
      <c r="E5" s="296" t="s">
        <v>693</v>
      </c>
      <c r="F5" s="292" t="s">
        <v>709</v>
      </c>
    </row>
    <row r="6" spans="1:6" ht="13.5" customHeight="1" x14ac:dyDescent="0.2">
      <c r="A6" s="292">
        <v>29</v>
      </c>
      <c r="B6" s="293">
        <v>45308</v>
      </c>
      <c r="C6" s="294">
        <v>37.299999999999997</v>
      </c>
      <c r="D6" s="312" t="s">
        <v>710</v>
      </c>
      <c r="E6" s="296" t="s">
        <v>696</v>
      </c>
      <c r="F6" s="292"/>
    </row>
    <row r="7" spans="1:6" ht="13.5" customHeight="1" x14ac:dyDescent="0.2">
      <c r="A7" s="292">
        <v>29</v>
      </c>
      <c r="B7" s="293">
        <v>45308</v>
      </c>
      <c r="C7" s="294">
        <v>600</v>
      </c>
      <c r="D7" s="312" t="s">
        <v>711</v>
      </c>
      <c r="E7" s="296" t="s">
        <v>696</v>
      </c>
      <c r="F7" s="292"/>
    </row>
    <row r="8" spans="1:6" ht="13.5" customHeight="1" x14ac:dyDescent="0.2">
      <c r="A8" s="292">
        <v>29</v>
      </c>
      <c r="B8" s="293">
        <v>45308</v>
      </c>
      <c r="C8" s="294">
        <v>220</v>
      </c>
      <c r="D8" s="312" t="s">
        <v>712</v>
      </c>
      <c r="E8" s="296" t="s">
        <v>696</v>
      </c>
      <c r="F8" s="292"/>
    </row>
    <row r="9" spans="1:6" ht="13.5" customHeight="1" x14ac:dyDescent="0.2">
      <c r="A9" s="292">
        <v>29</v>
      </c>
      <c r="B9" s="293">
        <v>45308</v>
      </c>
      <c r="C9" s="294">
        <v>897</v>
      </c>
      <c r="D9" s="296" t="s">
        <v>713</v>
      </c>
      <c r="E9" s="296" t="s">
        <v>696</v>
      </c>
      <c r="F9" s="296"/>
    </row>
    <row r="10" spans="1:6" ht="13.5" customHeight="1" x14ac:dyDescent="0.2">
      <c r="A10" s="292">
        <v>29</v>
      </c>
      <c r="B10" s="293">
        <v>45308</v>
      </c>
      <c r="C10" s="294">
        <v>-25.6</v>
      </c>
      <c r="D10" s="313" t="s">
        <v>714</v>
      </c>
      <c r="E10" s="296" t="s">
        <v>693</v>
      </c>
      <c r="F10" s="296"/>
    </row>
    <row r="11" spans="1:6" ht="13.5" customHeight="1" x14ac:dyDescent="0.2">
      <c r="A11" s="292">
        <v>29</v>
      </c>
      <c r="B11" s="293">
        <v>45308</v>
      </c>
      <c r="C11" s="294">
        <v>11586.1</v>
      </c>
      <c r="D11" s="313" t="s">
        <v>715</v>
      </c>
      <c r="E11" s="296" t="s">
        <v>716</v>
      </c>
      <c r="F11" s="296"/>
    </row>
    <row r="12" spans="1:6" ht="13.5" customHeight="1" x14ac:dyDescent="0.2">
      <c r="A12" s="292">
        <v>33</v>
      </c>
      <c r="B12" s="293">
        <v>45371</v>
      </c>
      <c r="C12" s="294">
        <v>-163.5</v>
      </c>
      <c r="D12" s="314" t="s">
        <v>717</v>
      </c>
      <c r="E12" s="296" t="s">
        <v>716</v>
      </c>
      <c r="F12" s="296"/>
    </row>
    <row r="13" spans="1:6" ht="13.5" customHeight="1" x14ac:dyDescent="0.2">
      <c r="A13" s="292">
        <v>33</v>
      </c>
      <c r="B13" s="293">
        <v>45371</v>
      </c>
      <c r="C13" s="294">
        <v>2000</v>
      </c>
      <c r="D13" s="314" t="s">
        <v>718</v>
      </c>
      <c r="E13" s="296" t="s">
        <v>696</v>
      </c>
      <c r="F13" s="296"/>
    </row>
    <row r="14" spans="1:6" ht="19.149999999999999" customHeight="1" x14ac:dyDescent="0.2">
      <c r="A14" s="292"/>
      <c r="B14" s="293"/>
      <c r="C14" s="311">
        <f>SUM(C5:C13)</f>
        <v>15849.300000000001</v>
      </c>
      <c r="D14" s="299" t="s">
        <v>703</v>
      </c>
      <c r="E14" s="315">
        <f>SUM(C14)</f>
        <v>15849.300000000001</v>
      </c>
      <c r="F14" s="296"/>
    </row>
    <row r="15" spans="1:6" ht="13.5" customHeight="1" x14ac:dyDescent="0.2">
      <c r="A15" s="292"/>
      <c r="B15" s="293"/>
      <c r="C15" s="311"/>
      <c r="D15" s="316"/>
      <c r="E15" s="317"/>
      <c r="F15" s="296"/>
    </row>
    <row r="16" spans="1:6" ht="11.45" customHeight="1" x14ac:dyDescent="0.2">
      <c r="A16" s="292"/>
      <c r="B16" s="293"/>
      <c r="C16" s="294"/>
      <c r="D16" s="312"/>
      <c r="E16" s="296"/>
      <c r="F16" s="296"/>
    </row>
    <row r="17" spans="1:6" ht="13.5" customHeight="1" x14ac:dyDescent="0.2">
      <c r="A17" s="292"/>
      <c r="B17" s="293"/>
      <c r="C17" s="294"/>
      <c r="D17" s="286" t="s">
        <v>704</v>
      </c>
      <c r="E17" s="296"/>
      <c r="F17" s="296"/>
    </row>
    <row r="18" spans="1:6" ht="13.5" customHeight="1" x14ac:dyDescent="0.2">
      <c r="A18" s="292"/>
      <c r="B18" s="293"/>
      <c r="C18" s="294">
        <v>-10988.2</v>
      </c>
      <c r="D18" s="314" t="s">
        <v>719</v>
      </c>
      <c r="E18" s="296" t="s">
        <v>716</v>
      </c>
      <c r="F18" s="296"/>
    </row>
    <row r="19" spans="1:6" ht="13.5" customHeight="1" x14ac:dyDescent="0.2">
      <c r="A19" s="292"/>
      <c r="B19" s="293"/>
      <c r="C19" s="294">
        <v>-1181.4000000000001</v>
      </c>
      <c r="D19" s="314" t="s">
        <v>720</v>
      </c>
      <c r="E19" s="296" t="s">
        <v>721</v>
      </c>
      <c r="F19" s="296"/>
    </row>
    <row r="20" spans="1:6" ht="13.5" customHeight="1" x14ac:dyDescent="0.2">
      <c r="A20" s="292"/>
      <c r="B20" s="293"/>
      <c r="C20" s="317">
        <f>SUM(C18:C19)</f>
        <v>-12169.6</v>
      </c>
      <c r="D20" s="318"/>
      <c r="E20" s="296"/>
      <c r="F20" s="296"/>
    </row>
    <row r="21" spans="1:6" ht="13.5" customHeight="1" x14ac:dyDescent="0.2">
      <c r="A21" s="292"/>
      <c r="B21" s="293"/>
      <c r="C21" s="319"/>
      <c r="D21" s="312"/>
      <c r="E21" s="296"/>
      <c r="F21" s="296"/>
    </row>
    <row r="22" spans="1:6" ht="13.5" customHeight="1" x14ac:dyDescent="0.2">
      <c r="A22" s="292"/>
      <c r="B22" s="293"/>
      <c r="C22" s="319"/>
      <c r="D22" s="312"/>
      <c r="E22" s="296"/>
      <c r="F22" s="296"/>
    </row>
    <row r="23" spans="1:6" ht="13.5" customHeight="1" x14ac:dyDescent="0.2">
      <c r="A23" s="292"/>
      <c r="B23" s="293"/>
      <c r="C23" s="319"/>
      <c r="D23" s="312"/>
      <c r="E23" s="296"/>
      <c r="F23" s="296"/>
    </row>
    <row r="24" spans="1:6" x14ac:dyDescent="0.2">
      <c r="A24" s="292"/>
      <c r="B24" s="293"/>
      <c r="C24" s="319"/>
      <c r="D24" s="312"/>
      <c r="E24" s="296"/>
      <c r="F24" s="296"/>
    </row>
    <row r="25" spans="1:6" hidden="1" x14ac:dyDescent="0.2">
      <c r="A25" s="292"/>
      <c r="B25" s="293"/>
      <c r="C25" s="319"/>
      <c r="D25" s="318"/>
      <c r="E25" s="296"/>
      <c r="F25" s="296"/>
    </row>
    <row r="26" spans="1:6" hidden="1" x14ac:dyDescent="0.2">
      <c r="A26" s="292"/>
      <c r="B26" s="293"/>
      <c r="C26" s="319"/>
      <c r="D26" s="312"/>
      <c r="E26" s="296"/>
      <c r="F26" s="296"/>
    </row>
    <row r="27" spans="1:6" hidden="1" x14ac:dyDescent="0.2">
      <c r="A27" s="292"/>
      <c r="B27" s="293"/>
      <c r="C27" s="319"/>
      <c r="D27" s="312"/>
      <c r="E27" s="296"/>
      <c r="F27" s="296"/>
    </row>
    <row r="28" spans="1:6" hidden="1" x14ac:dyDescent="0.2">
      <c r="A28" s="292"/>
      <c r="B28" s="293"/>
      <c r="C28" s="319"/>
      <c r="D28" s="312"/>
      <c r="E28" s="296"/>
      <c r="F28" s="296"/>
    </row>
    <row r="29" spans="1:6" hidden="1" x14ac:dyDescent="0.2">
      <c r="A29" s="292"/>
      <c r="B29" s="293"/>
      <c r="C29" s="319"/>
      <c r="D29" s="318"/>
      <c r="E29" s="296"/>
      <c r="F29" s="296"/>
    </row>
    <row r="30" spans="1:6" hidden="1" x14ac:dyDescent="0.2">
      <c r="A30" s="292"/>
      <c r="B30" s="293"/>
      <c r="C30" s="319"/>
      <c r="D30" s="312"/>
      <c r="E30" s="296"/>
      <c r="F30" s="296"/>
    </row>
    <row r="31" spans="1:6" hidden="1" x14ac:dyDescent="0.2">
      <c r="A31" s="292"/>
      <c r="B31" s="293"/>
      <c r="C31" s="319"/>
      <c r="D31" s="312"/>
      <c r="E31" s="296"/>
      <c r="F31" s="296"/>
    </row>
    <row r="32" spans="1:6" hidden="1" x14ac:dyDescent="0.2">
      <c r="A32" s="292"/>
      <c r="B32" s="293"/>
      <c r="C32" s="319"/>
      <c r="D32" s="312"/>
      <c r="E32" s="296"/>
      <c r="F32" s="296"/>
    </row>
    <row r="33" spans="1:6" hidden="1" x14ac:dyDescent="0.2">
      <c r="A33" s="292"/>
      <c r="B33" s="293"/>
      <c r="C33" s="319"/>
      <c r="D33" s="318"/>
      <c r="E33" s="296"/>
      <c r="F33" s="296"/>
    </row>
    <row r="34" spans="1:6" hidden="1" x14ac:dyDescent="0.2">
      <c r="A34" s="292"/>
      <c r="B34" s="293"/>
      <c r="C34" s="319"/>
      <c r="D34" s="320"/>
      <c r="E34" s="296"/>
      <c r="F34" s="296"/>
    </row>
    <row r="35" spans="1:6" hidden="1" x14ac:dyDescent="0.2">
      <c r="A35" s="292"/>
      <c r="B35" s="293"/>
      <c r="C35" s="319"/>
      <c r="D35" s="320"/>
      <c r="E35" s="296"/>
      <c r="F35" s="296"/>
    </row>
    <row r="36" spans="1:6" hidden="1" x14ac:dyDescent="0.2">
      <c r="A36" s="292"/>
      <c r="B36" s="293"/>
      <c r="C36" s="319"/>
      <c r="D36" s="320"/>
      <c r="E36" s="296"/>
      <c r="F36" s="296"/>
    </row>
    <row r="37" spans="1:6" hidden="1" x14ac:dyDescent="0.2">
      <c r="A37" s="292"/>
      <c r="B37" s="293"/>
      <c r="C37" s="319"/>
      <c r="D37" s="318"/>
      <c r="E37" s="296"/>
      <c r="F37" s="296"/>
    </row>
    <row r="38" spans="1:6" hidden="1" x14ac:dyDescent="0.2">
      <c r="A38" s="292"/>
      <c r="B38" s="293"/>
      <c r="C38" s="312"/>
      <c r="D38" s="296"/>
      <c r="E38" s="296"/>
      <c r="F38" s="312"/>
    </row>
    <row r="39" spans="1:6" hidden="1" x14ac:dyDescent="0.2">
      <c r="A39" s="292"/>
      <c r="B39" s="293"/>
      <c r="C39" s="312"/>
      <c r="D39" s="296"/>
      <c r="E39" s="296"/>
      <c r="F39" s="312"/>
    </row>
    <row r="40" spans="1:6" hidden="1" x14ac:dyDescent="0.2">
      <c r="A40" s="292"/>
      <c r="B40" s="293"/>
      <c r="C40" s="312"/>
      <c r="D40" s="296"/>
      <c r="E40" s="296"/>
      <c r="F40" s="312"/>
    </row>
    <row r="41" spans="1:6" hidden="1" x14ac:dyDescent="0.2">
      <c r="A41" s="292"/>
      <c r="B41" s="293"/>
      <c r="C41" s="315"/>
      <c r="D41" s="296"/>
      <c r="E41" s="296"/>
      <c r="F41" s="312"/>
    </row>
    <row r="42" spans="1:6" hidden="1" x14ac:dyDescent="0.2">
      <c r="A42" s="292"/>
      <c r="B42" s="293"/>
      <c r="C42" s="319"/>
      <c r="D42" s="321"/>
      <c r="E42" s="296"/>
      <c r="F42" s="312"/>
    </row>
    <row r="43" spans="1:6" s="310" customFormat="1" hidden="1" x14ac:dyDescent="0.2">
      <c r="A43" s="322"/>
      <c r="B43" s="323"/>
      <c r="C43" s="317"/>
      <c r="D43" s="317"/>
      <c r="E43" s="315"/>
      <c r="F43" s="324"/>
    </row>
    <row r="44" spans="1:6" hidden="1" x14ac:dyDescent="0.2">
      <c r="A44" s="292"/>
      <c r="B44" s="293"/>
      <c r="C44" s="319"/>
      <c r="D44" s="296"/>
      <c r="E44" s="296"/>
      <c r="F44" s="312"/>
    </row>
    <row r="45" spans="1:6" hidden="1" x14ac:dyDescent="0.2">
      <c r="A45" s="292"/>
      <c r="B45" s="292"/>
      <c r="C45" s="319"/>
      <c r="D45" s="312"/>
      <c r="E45" s="296"/>
      <c r="F45" s="296"/>
    </row>
    <row r="46" spans="1:6" s="310" customFormat="1" hidden="1" x14ac:dyDescent="0.2">
      <c r="A46" s="322"/>
      <c r="B46" s="322"/>
      <c r="C46" s="317"/>
      <c r="D46" s="316"/>
      <c r="E46" s="317"/>
      <c r="F46" s="299"/>
    </row>
    <row r="47" spans="1:6" hidden="1" x14ac:dyDescent="0.2">
      <c r="A47" s="292"/>
      <c r="B47" s="293"/>
      <c r="C47" s="319"/>
      <c r="D47" s="312"/>
      <c r="E47" s="296"/>
      <c r="F47" s="296"/>
    </row>
    <row r="48" spans="1:6" hidden="1" x14ac:dyDescent="0.2">
      <c r="A48" s="292"/>
      <c r="B48" s="293"/>
      <c r="C48" s="319"/>
      <c r="D48" s="312"/>
      <c r="E48" s="296"/>
      <c r="F48" s="296"/>
    </row>
    <row r="49" spans="1:6" hidden="1" x14ac:dyDescent="0.2">
      <c r="A49" s="292"/>
      <c r="B49" s="293"/>
      <c r="C49" s="319"/>
      <c r="D49" s="312"/>
      <c r="E49" s="296"/>
      <c r="F49" s="296"/>
    </row>
    <row r="50" spans="1:6" hidden="1" x14ac:dyDescent="0.2">
      <c r="A50" s="292"/>
      <c r="B50" s="293"/>
      <c r="C50" s="319"/>
      <c r="D50" s="312"/>
      <c r="E50" s="296"/>
      <c r="F50" s="296"/>
    </row>
    <row r="51" spans="1:6" s="310" customFormat="1" hidden="1" x14ac:dyDescent="0.2">
      <c r="A51" s="322"/>
      <c r="B51" s="323"/>
      <c r="C51" s="317"/>
      <c r="D51" s="316"/>
      <c r="E51" s="317"/>
      <c r="F51" s="299"/>
    </row>
    <row r="52" spans="1:6" hidden="1" x14ac:dyDescent="0.2">
      <c r="A52" s="292"/>
      <c r="B52" s="293"/>
      <c r="C52" s="319"/>
      <c r="D52" s="312"/>
      <c r="E52" s="320"/>
      <c r="F52" s="296"/>
    </row>
    <row r="53" spans="1:6" hidden="1" x14ac:dyDescent="0.2">
      <c r="A53" s="292"/>
      <c r="B53" s="293"/>
      <c r="C53" s="319"/>
      <c r="D53" s="312"/>
      <c r="E53" s="320"/>
      <c r="F53" s="296"/>
    </row>
    <row r="54" spans="1:6" hidden="1" x14ac:dyDescent="0.2">
      <c r="A54" s="292"/>
      <c r="B54" s="293"/>
      <c r="C54" s="317"/>
      <c r="D54" s="312"/>
      <c r="E54" s="320"/>
      <c r="F54" s="296"/>
    </row>
    <row r="55" spans="1:6" s="310" customFormat="1" hidden="1" x14ac:dyDescent="0.2">
      <c r="A55" s="322"/>
      <c r="B55" s="322"/>
      <c r="C55" s="317"/>
      <c r="D55" s="316"/>
      <c r="E55" s="317"/>
      <c r="F55" s="299"/>
    </row>
    <row r="56" spans="1:6" hidden="1" x14ac:dyDescent="0.2">
      <c r="A56" s="292"/>
      <c r="B56" s="293"/>
      <c r="C56" s="319"/>
      <c r="D56" s="312"/>
      <c r="E56" s="320"/>
      <c r="F56" s="296"/>
    </row>
    <row r="57" spans="1:6" hidden="1" x14ac:dyDescent="0.2">
      <c r="A57" s="292"/>
      <c r="B57" s="293"/>
      <c r="C57" s="319"/>
      <c r="D57" s="312"/>
      <c r="E57" s="320"/>
      <c r="F57" s="296"/>
    </row>
    <row r="58" spans="1:6" s="310" customFormat="1" hidden="1" x14ac:dyDescent="0.2">
      <c r="A58" s="322"/>
      <c r="B58" s="323"/>
      <c r="C58" s="317"/>
      <c r="D58" s="316"/>
      <c r="E58" s="317"/>
      <c r="F58" s="299"/>
    </row>
    <row r="59" spans="1:6" hidden="1" x14ac:dyDescent="0.2">
      <c r="A59" s="292"/>
      <c r="B59" s="293"/>
      <c r="C59" s="319"/>
      <c r="D59" s="296"/>
      <c r="E59" s="320"/>
      <c r="F59" s="296"/>
    </row>
    <row r="60" spans="1:6" s="325" customFormat="1" hidden="1" x14ac:dyDescent="0.2">
      <c r="A60" s="296"/>
      <c r="B60" s="296"/>
      <c r="C60" s="319"/>
      <c r="D60" s="296"/>
      <c r="E60" s="320"/>
      <c r="F60" s="296"/>
    </row>
    <row r="61" spans="1:6" s="310" customFormat="1" hidden="1" x14ac:dyDescent="0.2">
      <c r="A61" s="322"/>
      <c r="B61" s="323"/>
      <c r="C61" s="317"/>
      <c r="D61" s="316"/>
      <c r="E61" s="317"/>
      <c r="F61" s="299"/>
    </row>
    <row r="62" spans="1:6" hidden="1" x14ac:dyDescent="0.2">
      <c r="A62" s="292"/>
      <c r="B62" s="293"/>
      <c r="C62" s="319"/>
      <c r="D62" s="312"/>
      <c r="E62" s="320"/>
      <c r="F62" s="296"/>
    </row>
    <row r="63" spans="1:6" hidden="1" x14ac:dyDescent="0.2">
      <c r="A63" s="292"/>
      <c r="B63" s="293"/>
      <c r="C63" s="319"/>
      <c r="D63" s="312"/>
      <c r="E63" s="320"/>
      <c r="F63" s="296"/>
    </row>
    <row r="64" spans="1:6" s="310" customFormat="1" hidden="1" x14ac:dyDescent="0.2">
      <c r="A64" s="322"/>
      <c r="B64" s="323"/>
      <c r="C64" s="317"/>
      <c r="D64" s="316"/>
      <c r="E64" s="317"/>
      <c r="F64" s="299"/>
    </row>
    <row r="65" spans="1:6" hidden="1" x14ac:dyDescent="0.2">
      <c r="A65" s="292"/>
      <c r="B65" s="293"/>
      <c r="C65" s="319"/>
      <c r="D65" s="312"/>
      <c r="E65" s="320"/>
      <c r="F65" s="296"/>
    </row>
    <row r="66" spans="1:6" hidden="1" x14ac:dyDescent="0.2">
      <c r="A66" s="292"/>
      <c r="B66" s="293"/>
      <c r="C66" s="319"/>
      <c r="D66" s="312"/>
      <c r="E66" s="320"/>
      <c r="F66" s="296"/>
    </row>
    <row r="67" spans="1:6" hidden="1" x14ac:dyDescent="0.2">
      <c r="A67" s="292"/>
      <c r="B67" s="293"/>
      <c r="C67" s="319"/>
      <c r="D67" s="312"/>
      <c r="E67" s="320"/>
      <c r="F67" s="296"/>
    </row>
    <row r="68" spans="1:6" hidden="1" x14ac:dyDescent="0.2">
      <c r="A68" s="292"/>
      <c r="B68" s="293"/>
      <c r="C68" s="319"/>
      <c r="D68" s="296"/>
      <c r="E68" s="320"/>
      <c r="F68" s="296"/>
    </row>
    <row r="69" spans="1:6" hidden="1" x14ac:dyDescent="0.2">
      <c r="A69" s="292"/>
      <c r="B69" s="293"/>
      <c r="C69" s="319"/>
      <c r="D69" s="296"/>
      <c r="E69" s="320"/>
      <c r="F69" s="296"/>
    </row>
    <row r="70" spans="1:6" hidden="1" x14ac:dyDescent="0.2">
      <c r="A70" s="292"/>
      <c r="B70" s="293"/>
      <c r="C70" s="319"/>
      <c r="D70" s="296"/>
      <c r="E70" s="320"/>
      <c r="F70" s="296"/>
    </row>
    <row r="71" spans="1:6" s="310" customFormat="1" hidden="1" x14ac:dyDescent="0.2">
      <c r="A71" s="322"/>
      <c r="B71" s="323"/>
      <c r="C71" s="317"/>
      <c r="D71" s="324"/>
      <c r="E71" s="317"/>
      <c r="F71" s="299"/>
    </row>
    <row r="72" spans="1:6" hidden="1" x14ac:dyDescent="0.2">
      <c r="A72" s="292"/>
      <c r="B72" s="293"/>
      <c r="C72" s="319"/>
      <c r="D72" s="296"/>
      <c r="E72" s="320"/>
      <c r="F72" s="296"/>
    </row>
    <row r="73" spans="1:6" hidden="1" x14ac:dyDescent="0.2">
      <c r="A73" s="292"/>
      <c r="B73" s="293"/>
      <c r="C73" s="319"/>
      <c r="D73" s="296"/>
      <c r="E73" s="320"/>
      <c r="F73" s="296"/>
    </row>
    <row r="74" spans="1:6" hidden="1" x14ac:dyDescent="0.2">
      <c r="A74" s="292"/>
      <c r="B74" s="293"/>
      <c r="C74" s="319"/>
      <c r="D74" s="296"/>
      <c r="E74" s="320"/>
      <c r="F74" s="296"/>
    </row>
    <row r="75" spans="1:6" hidden="1" x14ac:dyDescent="0.2">
      <c r="A75" s="292"/>
      <c r="B75" s="293"/>
      <c r="C75" s="319"/>
      <c r="D75" s="296"/>
      <c r="E75" s="320"/>
      <c r="F75" s="296"/>
    </row>
    <row r="76" spans="1:6" hidden="1" x14ac:dyDescent="0.2">
      <c r="A76" s="292"/>
      <c r="B76" s="293"/>
      <c r="C76" s="319"/>
      <c r="D76" s="312"/>
      <c r="E76" s="320"/>
      <c r="F76" s="296"/>
    </row>
    <row r="77" spans="1:6" hidden="1" x14ac:dyDescent="0.2">
      <c r="A77" s="292"/>
      <c r="B77" s="293"/>
      <c r="C77" s="319"/>
      <c r="D77" s="312"/>
      <c r="E77" s="320"/>
      <c r="F77" s="296"/>
    </row>
    <row r="78" spans="1:6" s="310" customFormat="1" hidden="1" x14ac:dyDescent="0.2">
      <c r="A78" s="322"/>
      <c r="B78" s="323"/>
      <c r="C78" s="317"/>
      <c r="D78" s="324"/>
      <c r="E78" s="317"/>
      <c r="F78" s="299"/>
    </row>
    <row r="79" spans="1:6" hidden="1" x14ac:dyDescent="0.2">
      <c r="A79" s="292"/>
      <c r="B79" s="293"/>
      <c r="C79" s="319"/>
      <c r="D79" s="312"/>
      <c r="E79" s="320"/>
      <c r="F79" s="296"/>
    </row>
    <row r="80" spans="1:6" hidden="1" x14ac:dyDescent="0.2">
      <c r="A80" s="292"/>
      <c r="B80" s="293"/>
      <c r="C80" s="319"/>
      <c r="D80" s="312"/>
      <c r="E80" s="296"/>
      <c r="F80" s="296"/>
    </row>
    <row r="81" spans="1:6" hidden="1" x14ac:dyDescent="0.2">
      <c r="A81" s="292"/>
      <c r="B81" s="293"/>
      <c r="C81" s="319"/>
      <c r="D81" s="312"/>
      <c r="E81" s="296"/>
      <c r="F81" s="296"/>
    </row>
    <row r="82" spans="1:6" hidden="1" x14ac:dyDescent="0.2">
      <c r="A82" s="292"/>
      <c r="B82" s="293"/>
      <c r="C82" s="319"/>
      <c r="D82" s="312"/>
      <c r="E82" s="296"/>
      <c r="F82" s="296"/>
    </row>
    <row r="83" spans="1:6" hidden="1" x14ac:dyDescent="0.2">
      <c r="A83" s="292"/>
      <c r="B83" s="293"/>
      <c r="C83" s="319"/>
      <c r="D83" s="312"/>
      <c r="E83" s="296"/>
      <c r="F83" s="296"/>
    </row>
    <row r="84" spans="1:6" hidden="1" x14ac:dyDescent="0.2">
      <c r="A84" s="292"/>
      <c r="B84" s="293"/>
      <c r="C84" s="319"/>
      <c r="D84" s="312"/>
      <c r="E84" s="296"/>
      <c r="F84" s="296"/>
    </row>
    <row r="85" spans="1:6" hidden="1" x14ac:dyDescent="0.2">
      <c r="A85" s="292"/>
      <c r="B85" s="293"/>
      <c r="C85" s="319"/>
      <c r="D85" s="312"/>
      <c r="E85" s="296"/>
      <c r="F85" s="296"/>
    </row>
    <row r="86" spans="1:6" hidden="1" x14ac:dyDescent="0.2">
      <c r="A86" s="292"/>
      <c r="B86" s="293"/>
      <c r="C86" s="319"/>
      <c r="D86" s="312"/>
      <c r="E86" s="296"/>
      <c r="F86" s="296"/>
    </row>
    <row r="87" spans="1:6" hidden="1" x14ac:dyDescent="0.2">
      <c r="A87" s="292"/>
      <c r="B87" s="293"/>
      <c r="C87" s="319"/>
      <c r="D87" s="312"/>
      <c r="E87" s="296"/>
      <c r="F87" s="296"/>
    </row>
    <row r="88" spans="1:6" hidden="1" x14ac:dyDescent="0.2">
      <c r="A88" s="292"/>
      <c r="B88" s="293"/>
      <c r="C88" s="319"/>
      <c r="D88" s="312"/>
      <c r="E88" s="296"/>
      <c r="F88" s="296"/>
    </row>
    <row r="89" spans="1:6" hidden="1" x14ac:dyDescent="0.2">
      <c r="A89" s="292"/>
      <c r="B89" s="293"/>
      <c r="C89" s="319"/>
      <c r="D89" s="312"/>
      <c r="E89" s="296"/>
      <c r="F89" s="296"/>
    </row>
    <row r="90" spans="1:6" hidden="1" x14ac:dyDescent="0.2">
      <c r="A90" s="292"/>
      <c r="B90" s="293"/>
      <c r="C90" s="319"/>
      <c r="D90" s="312"/>
      <c r="E90" s="296"/>
      <c r="F90" s="296"/>
    </row>
    <row r="91" spans="1:6" hidden="1" x14ac:dyDescent="0.2">
      <c r="A91" s="292"/>
      <c r="B91" s="293"/>
      <c r="C91" s="319"/>
      <c r="D91" s="312"/>
      <c r="E91" s="296"/>
      <c r="F91" s="296"/>
    </row>
    <row r="92" spans="1:6" hidden="1" x14ac:dyDescent="0.2">
      <c r="A92" s="292"/>
      <c r="B92" s="293"/>
      <c r="C92" s="319"/>
      <c r="D92" s="312"/>
      <c r="E92" s="296"/>
      <c r="F92" s="296"/>
    </row>
    <row r="93" spans="1:6" hidden="1" x14ac:dyDescent="0.2">
      <c r="A93" s="292"/>
      <c r="B93" s="293"/>
      <c r="C93" s="319"/>
      <c r="D93" s="312"/>
      <c r="E93" s="296"/>
      <c r="F93" s="296"/>
    </row>
    <row r="94" spans="1:6" hidden="1" x14ac:dyDescent="0.2">
      <c r="A94" s="292"/>
      <c r="B94" s="293"/>
      <c r="C94" s="319"/>
      <c r="D94" s="312"/>
      <c r="E94" s="296"/>
      <c r="F94" s="296"/>
    </row>
    <row r="95" spans="1:6" hidden="1" x14ac:dyDescent="0.2">
      <c r="A95" s="292"/>
      <c r="B95" s="293"/>
      <c r="C95" s="319"/>
      <c r="D95" s="312"/>
      <c r="E95" s="296"/>
      <c r="F95" s="296"/>
    </row>
    <row r="96" spans="1:6" hidden="1" x14ac:dyDescent="0.2">
      <c r="A96" s="292"/>
      <c r="B96" s="293"/>
      <c r="C96" s="319"/>
      <c r="D96" s="312"/>
      <c r="E96" s="296"/>
      <c r="F96" s="296"/>
    </row>
    <row r="97" spans="1:6" hidden="1" x14ac:dyDescent="0.2">
      <c r="A97" s="292"/>
      <c r="B97" s="293"/>
      <c r="C97" s="319"/>
      <c r="D97" s="312"/>
      <c r="E97" s="296"/>
      <c r="F97" s="296"/>
    </row>
    <row r="98" spans="1:6" hidden="1" x14ac:dyDescent="0.2">
      <c r="A98" s="292"/>
      <c r="B98" s="293"/>
      <c r="C98" s="319"/>
      <c r="D98" s="312"/>
      <c r="E98" s="296"/>
      <c r="F98" s="296"/>
    </row>
    <row r="99" spans="1:6" hidden="1" x14ac:dyDescent="0.2">
      <c r="A99" s="292"/>
      <c r="B99" s="293"/>
      <c r="C99" s="319"/>
      <c r="D99" s="312"/>
      <c r="E99" s="296"/>
      <c r="F99" s="296"/>
    </row>
    <row r="100" spans="1:6" hidden="1" x14ac:dyDescent="0.2">
      <c r="A100" s="292"/>
      <c r="B100" s="293"/>
      <c r="C100" s="319"/>
      <c r="D100" s="312"/>
      <c r="E100" s="296"/>
      <c r="F100" s="296"/>
    </row>
    <row r="101" spans="1:6" hidden="1" x14ac:dyDescent="0.2">
      <c r="A101" s="292"/>
      <c r="B101" s="293"/>
      <c r="C101" s="319"/>
      <c r="D101" s="312"/>
      <c r="E101" s="296"/>
      <c r="F101" s="296"/>
    </row>
    <row r="102" spans="1:6" hidden="1" x14ac:dyDescent="0.2">
      <c r="A102" s="292"/>
      <c r="B102" s="293"/>
      <c r="C102" s="319"/>
      <c r="D102" s="312"/>
      <c r="E102" s="296"/>
      <c r="F102" s="296"/>
    </row>
    <row r="103" spans="1:6" hidden="1" x14ac:dyDescent="0.2">
      <c r="A103" s="292"/>
      <c r="B103" s="293"/>
      <c r="C103" s="319"/>
      <c r="D103" s="312"/>
      <c r="E103" s="296"/>
      <c r="F103" s="296"/>
    </row>
    <row r="104" spans="1:6" hidden="1" x14ac:dyDescent="0.2">
      <c r="A104" s="292"/>
      <c r="B104" s="293"/>
      <c r="C104" s="319"/>
      <c r="D104" s="312"/>
      <c r="E104" s="296"/>
      <c r="F104" s="296"/>
    </row>
    <row r="105" spans="1:6" hidden="1" x14ac:dyDescent="0.2">
      <c r="A105" s="292"/>
      <c r="B105" s="293"/>
      <c r="C105" s="319"/>
      <c r="D105" s="312"/>
      <c r="E105" s="296"/>
      <c r="F105" s="296"/>
    </row>
    <row r="106" spans="1:6" hidden="1" x14ac:dyDescent="0.2">
      <c r="A106" s="292"/>
      <c r="B106" s="293"/>
      <c r="C106" s="319"/>
      <c r="D106" s="312"/>
      <c r="E106" s="296"/>
      <c r="F106" s="296"/>
    </row>
    <row r="107" spans="1:6" hidden="1" x14ac:dyDescent="0.2">
      <c r="A107" s="292"/>
      <c r="B107" s="293"/>
      <c r="C107" s="319"/>
      <c r="D107" s="312"/>
      <c r="E107" s="296"/>
      <c r="F107" s="296"/>
    </row>
    <row r="108" spans="1:6" hidden="1" x14ac:dyDescent="0.2">
      <c r="A108" s="292"/>
      <c r="B108" s="293"/>
      <c r="C108" s="319"/>
      <c r="D108" s="312"/>
      <c r="E108" s="296"/>
      <c r="F108" s="296"/>
    </row>
    <row r="109" spans="1:6" hidden="1" x14ac:dyDescent="0.2">
      <c r="A109" s="292"/>
      <c r="B109" s="293"/>
      <c r="C109" s="319"/>
      <c r="D109" s="312"/>
      <c r="E109" s="296"/>
      <c r="F109" s="296"/>
    </row>
    <row r="110" spans="1:6" hidden="1" x14ac:dyDescent="0.2">
      <c r="A110" s="292"/>
      <c r="B110" s="293"/>
      <c r="C110" s="319"/>
      <c r="D110" s="312"/>
      <c r="E110" s="320"/>
      <c r="F110" s="296"/>
    </row>
    <row r="111" spans="1:6" hidden="1" x14ac:dyDescent="0.2">
      <c r="A111" s="292"/>
      <c r="B111" s="293"/>
      <c r="C111" s="317"/>
      <c r="D111" s="316"/>
      <c r="E111" s="317"/>
      <c r="F111" s="296"/>
    </row>
    <row r="112" spans="1:6" hidden="1" x14ac:dyDescent="0.2">
      <c r="A112" s="292"/>
      <c r="B112" s="293"/>
      <c r="C112" s="319"/>
      <c r="D112" s="312"/>
      <c r="E112" s="296"/>
      <c r="F112" s="296"/>
    </row>
    <row r="113" spans="1:6" hidden="1" x14ac:dyDescent="0.2">
      <c r="A113" s="292"/>
      <c r="B113" s="293"/>
      <c r="C113" s="319"/>
      <c r="D113" s="312"/>
      <c r="E113" s="296"/>
      <c r="F113" s="296"/>
    </row>
    <row r="114" spans="1:6" hidden="1" x14ac:dyDescent="0.2">
      <c r="A114" s="292"/>
      <c r="B114" s="293"/>
      <c r="C114" s="319"/>
      <c r="D114" s="312"/>
      <c r="E114" s="296"/>
      <c r="F114" s="296"/>
    </row>
    <row r="115" spans="1:6" hidden="1" x14ac:dyDescent="0.2">
      <c r="A115" s="292"/>
      <c r="B115" s="293"/>
      <c r="C115" s="319"/>
      <c r="D115" s="312"/>
      <c r="E115" s="296"/>
      <c r="F115" s="296"/>
    </row>
    <row r="116" spans="1:6" s="310" customFormat="1" hidden="1" x14ac:dyDescent="0.2">
      <c r="A116" s="322"/>
      <c r="B116" s="323"/>
      <c r="C116" s="317"/>
      <c r="D116" s="316"/>
      <c r="E116" s="317"/>
      <c r="F116" s="299"/>
    </row>
    <row r="117" spans="1:6" hidden="1" x14ac:dyDescent="0.2">
      <c r="A117" s="292"/>
      <c r="B117" s="293"/>
      <c r="C117" s="319"/>
      <c r="D117" s="312"/>
      <c r="E117" s="296"/>
      <c r="F117" s="296"/>
    </row>
    <row r="118" spans="1:6" s="310" customFormat="1" hidden="1" x14ac:dyDescent="0.2">
      <c r="A118" s="322"/>
      <c r="B118" s="323"/>
      <c r="C118" s="317"/>
      <c r="D118" s="316"/>
      <c r="E118" s="317"/>
      <c r="F118" s="299"/>
    </row>
    <row r="119" spans="1:6" hidden="1" x14ac:dyDescent="0.2">
      <c r="A119" s="292"/>
      <c r="B119" s="293"/>
      <c r="C119" s="319"/>
      <c r="D119" s="312"/>
      <c r="E119" s="296"/>
      <c r="F119" s="296"/>
    </row>
    <row r="120" spans="1:6" hidden="1" x14ac:dyDescent="0.2">
      <c r="A120" s="292"/>
      <c r="B120" s="293"/>
      <c r="C120" s="319"/>
      <c r="D120" s="312"/>
      <c r="E120" s="296"/>
      <c r="F120" s="296"/>
    </row>
    <row r="121" spans="1:6" hidden="1" x14ac:dyDescent="0.2">
      <c r="A121" s="292"/>
      <c r="B121" s="293"/>
      <c r="C121" s="319"/>
      <c r="D121" s="312"/>
      <c r="E121" s="296"/>
      <c r="F121" s="296"/>
    </row>
    <row r="122" spans="1:6" hidden="1" x14ac:dyDescent="0.2">
      <c r="A122" s="292"/>
      <c r="B122" s="293"/>
      <c r="C122" s="319"/>
      <c r="D122" s="312"/>
      <c r="E122" s="296"/>
      <c r="F122" s="296"/>
    </row>
    <row r="123" spans="1:6" hidden="1" x14ac:dyDescent="0.2">
      <c r="A123" s="292"/>
      <c r="B123" s="293"/>
      <c r="C123" s="319"/>
      <c r="D123" s="312"/>
      <c r="E123" s="296"/>
      <c r="F123" s="296"/>
    </row>
    <row r="124" spans="1:6" hidden="1" x14ac:dyDescent="0.2">
      <c r="A124" s="292"/>
      <c r="B124" s="293"/>
      <c r="C124" s="319"/>
      <c r="D124" s="312"/>
      <c r="E124" s="296"/>
      <c r="F124" s="296"/>
    </row>
    <row r="125" spans="1:6" s="310" customFormat="1" hidden="1" x14ac:dyDescent="0.2">
      <c r="A125" s="322"/>
      <c r="B125" s="323"/>
      <c r="C125" s="317"/>
      <c r="D125" s="316"/>
      <c r="E125" s="317"/>
      <c r="F125" s="299"/>
    </row>
    <row r="126" spans="1:6" hidden="1" x14ac:dyDescent="0.2">
      <c r="A126" s="292"/>
      <c r="B126" s="293"/>
      <c r="C126" s="319"/>
      <c r="D126" s="296"/>
      <c r="E126" s="320"/>
      <c r="F126" s="296"/>
    </row>
    <row r="127" spans="1:6" s="310" customFormat="1" hidden="1" x14ac:dyDescent="0.2">
      <c r="A127" s="292"/>
      <c r="B127" s="293"/>
      <c r="C127" s="317"/>
      <c r="D127" s="296"/>
      <c r="E127" s="320"/>
      <c r="F127" s="299"/>
    </row>
    <row r="128" spans="1:6" s="310" customFormat="1" hidden="1" x14ac:dyDescent="0.2">
      <c r="A128" s="322"/>
      <c r="B128" s="323"/>
      <c r="C128" s="317"/>
      <c r="D128" s="316"/>
      <c r="E128" s="317"/>
      <c r="F128" s="299"/>
    </row>
    <row r="129" spans="1:7" s="326" customFormat="1" hidden="1" x14ac:dyDescent="0.2">
      <c r="A129" s="299"/>
      <c r="B129" s="299"/>
      <c r="C129" s="317"/>
      <c r="D129" s="316"/>
      <c r="E129" s="317"/>
      <c r="F129" s="299"/>
    </row>
    <row r="130" spans="1:7" s="325" customFormat="1" hidden="1" x14ac:dyDescent="0.2">
      <c r="A130" s="327"/>
      <c r="B130" s="328"/>
      <c r="C130" s="319"/>
      <c r="D130" s="296"/>
      <c r="E130" s="320"/>
      <c r="F130" s="296"/>
    </row>
    <row r="131" spans="1:7" s="325" customFormat="1" hidden="1" x14ac:dyDescent="0.2">
      <c r="A131" s="296"/>
      <c r="B131" s="296"/>
      <c r="C131" s="319"/>
      <c r="D131" s="296"/>
      <c r="E131" s="320"/>
      <c r="F131" s="296"/>
    </row>
    <row r="132" spans="1:7" s="326" customFormat="1" hidden="1" x14ac:dyDescent="0.2">
      <c r="A132" s="299"/>
      <c r="B132" s="299"/>
      <c r="C132" s="317"/>
      <c r="D132" s="316"/>
      <c r="E132" s="317"/>
      <c r="F132" s="299"/>
    </row>
    <row r="133" spans="1:7" s="325" customFormat="1" hidden="1" x14ac:dyDescent="0.2">
      <c r="A133" s="292"/>
      <c r="B133" s="328"/>
      <c r="C133" s="319"/>
      <c r="D133" s="296"/>
      <c r="E133" s="320"/>
      <c r="F133" s="296"/>
    </row>
    <row r="134" spans="1:7" s="325" customFormat="1" ht="13.5" hidden="1" customHeight="1" x14ac:dyDescent="0.2">
      <c r="A134" s="296"/>
      <c r="B134" s="296"/>
      <c r="C134" s="319"/>
      <c r="D134" s="296"/>
      <c r="E134" s="320"/>
      <c r="F134" s="296"/>
    </row>
    <row r="135" spans="1:7" s="326" customFormat="1" ht="13.5" hidden="1" customHeight="1" x14ac:dyDescent="0.2">
      <c r="A135" s="299"/>
      <c r="B135" s="299"/>
      <c r="C135" s="317"/>
      <c r="D135" s="316"/>
      <c r="E135" s="317"/>
      <c r="F135" s="299"/>
    </row>
    <row r="136" spans="1:7" s="325" customFormat="1" ht="13.5" hidden="1" customHeight="1" x14ac:dyDescent="0.2">
      <c r="A136" s="296"/>
      <c r="B136" s="328"/>
      <c r="C136" s="319"/>
      <c r="D136" s="296"/>
      <c r="E136" s="320"/>
      <c r="F136" s="296"/>
    </row>
    <row r="137" spans="1:7" s="325" customFormat="1" ht="13.5" hidden="1" customHeight="1" x14ac:dyDescent="0.2">
      <c r="A137" s="296"/>
      <c r="B137" s="296"/>
      <c r="C137" s="319"/>
      <c r="D137" s="296"/>
      <c r="E137" s="320"/>
      <c r="F137" s="296"/>
    </row>
    <row r="138" spans="1:7" s="325" customFormat="1" ht="13.5" hidden="1" customHeight="1" x14ac:dyDescent="0.2">
      <c r="A138" s="296"/>
      <c r="B138" s="296"/>
      <c r="C138" s="319"/>
      <c r="D138" s="296"/>
      <c r="E138" s="320"/>
      <c r="F138" s="296"/>
    </row>
    <row r="139" spans="1:7" s="326" customFormat="1" hidden="1" x14ac:dyDescent="0.2">
      <c r="A139" s="299"/>
      <c r="B139" s="299"/>
      <c r="C139" s="317"/>
      <c r="D139" s="316"/>
      <c r="E139" s="317"/>
      <c r="F139" s="299"/>
    </row>
    <row r="140" spans="1:7" ht="13.5" hidden="1" customHeight="1" x14ac:dyDescent="0.2">
      <c r="A140" s="329"/>
      <c r="B140" s="329"/>
      <c r="C140" s="330"/>
      <c r="D140" s="331"/>
      <c r="E140" s="330"/>
      <c r="F140" s="332"/>
    </row>
    <row r="141" spans="1:7" hidden="1" x14ac:dyDescent="0.2">
      <c r="A141" s="612" t="s">
        <v>722</v>
      </c>
      <c r="B141" s="612"/>
      <c r="C141" s="612"/>
      <c r="D141" s="612"/>
      <c r="E141" s="612"/>
      <c r="F141" s="612"/>
    </row>
    <row r="142" spans="1:7" hidden="1" x14ac:dyDescent="0.2">
      <c r="A142" s="612"/>
      <c r="B142" s="612"/>
      <c r="C142" s="612"/>
      <c r="D142" s="612"/>
      <c r="E142" s="612"/>
      <c r="F142" s="612"/>
    </row>
    <row r="143" spans="1:7" hidden="1" x14ac:dyDescent="0.2">
      <c r="A143" s="612"/>
      <c r="B143" s="612"/>
      <c r="C143" s="612"/>
      <c r="D143" s="612"/>
      <c r="E143" s="612"/>
      <c r="F143" s="612"/>
      <c r="G143" s="614"/>
    </row>
    <row r="144" spans="1:7" hidden="1" x14ac:dyDescent="0.2">
      <c r="A144" s="325"/>
      <c r="B144" s="325"/>
      <c r="C144" s="325"/>
      <c r="D144" s="333"/>
      <c r="E144" s="325"/>
      <c r="F144" s="325"/>
    </row>
    <row r="145" spans="1:6" hidden="1" x14ac:dyDescent="0.2">
      <c r="A145" s="612"/>
      <c r="B145" s="612"/>
      <c r="C145" s="612"/>
      <c r="D145" s="612"/>
      <c r="E145" s="612"/>
      <c r="F145" s="612"/>
    </row>
    <row r="146" spans="1:6" hidden="1" x14ac:dyDescent="0.2">
      <c r="A146" s="612"/>
      <c r="B146" s="612"/>
      <c r="C146" s="612"/>
      <c r="D146" s="612"/>
      <c r="E146" s="612"/>
      <c r="F146" s="612"/>
    </row>
    <row r="147" spans="1:6" x14ac:dyDescent="0.2">
      <c r="A147" s="612"/>
      <c r="B147" s="612"/>
      <c r="C147" s="612"/>
      <c r="D147" s="612"/>
      <c r="E147" s="612"/>
      <c r="F147" s="612"/>
    </row>
    <row r="148" spans="1:6" x14ac:dyDescent="0.2">
      <c r="A148" s="612"/>
      <c r="B148" s="612"/>
      <c r="C148" s="612"/>
      <c r="D148" s="612"/>
      <c r="E148" s="612"/>
      <c r="F148" s="612"/>
    </row>
    <row r="149" spans="1:6" x14ac:dyDescent="0.2">
      <c r="A149" s="612"/>
      <c r="B149" s="612"/>
      <c r="C149" s="612"/>
      <c r="D149" s="612"/>
      <c r="E149" s="612"/>
      <c r="F149" s="612"/>
    </row>
    <row r="150" spans="1:6" x14ac:dyDescent="0.2">
      <c r="A150" s="612"/>
      <c r="B150" s="612"/>
      <c r="C150" s="612"/>
      <c r="D150" s="612"/>
      <c r="E150" s="612"/>
      <c r="F150" s="612"/>
    </row>
    <row r="151" spans="1:6" x14ac:dyDescent="0.2">
      <c r="A151" s="612"/>
      <c r="B151" s="612"/>
      <c r="C151" s="612"/>
      <c r="D151" s="612"/>
      <c r="E151" s="612"/>
      <c r="F151" s="612"/>
    </row>
    <row r="152" spans="1:6" x14ac:dyDescent="0.2">
      <c r="A152" s="612"/>
      <c r="B152" s="612"/>
      <c r="C152" s="612"/>
      <c r="D152" s="612"/>
      <c r="E152" s="612"/>
      <c r="F152" s="612"/>
    </row>
    <row r="153" spans="1:6" x14ac:dyDescent="0.2">
      <c r="A153" s="612"/>
      <c r="B153" s="612"/>
      <c r="C153" s="612"/>
      <c r="D153" s="612"/>
      <c r="E153" s="612"/>
      <c r="F153" s="612"/>
    </row>
    <row r="154" spans="1:6" x14ac:dyDescent="0.2">
      <c r="A154" s="612"/>
      <c r="B154" s="612"/>
      <c r="C154" s="612"/>
      <c r="D154" s="612"/>
      <c r="E154" s="612"/>
      <c r="F154" s="612"/>
    </row>
    <row r="155" spans="1:6" x14ac:dyDescent="0.2">
      <c r="A155" s="612"/>
      <c r="B155" s="612"/>
      <c r="C155" s="612"/>
      <c r="D155" s="612"/>
      <c r="E155" s="612"/>
      <c r="F155" s="612"/>
    </row>
    <row r="156" spans="1:6" x14ac:dyDescent="0.2">
      <c r="A156" s="612"/>
      <c r="B156" s="612"/>
      <c r="C156" s="612"/>
      <c r="D156" s="612"/>
      <c r="E156" s="612"/>
      <c r="F156" s="612"/>
    </row>
  </sheetData>
  <mergeCells count="16">
    <mergeCell ref="A153:F153"/>
    <mergeCell ref="A154:F154"/>
    <mergeCell ref="A155:F155"/>
    <mergeCell ref="A156:F156"/>
    <mergeCell ref="A147:F147"/>
    <mergeCell ref="A148:F148"/>
    <mergeCell ref="A149:F149"/>
    <mergeCell ref="A150:F150"/>
    <mergeCell ref="A151:F151"/>
    <mergeCell ref="A152:F152"/>
    <mergeCell ref="A146:F146"/>
    <mergeCell ref="A2:E2"/>
    <mergeCell ref="A141:F141"/>
    <mergeCell ref="A142:F142"/>
    <mergeCell ref="A143:G143"/>
    <mergeCell ref="A145:F14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activeCell="P48" sqref="P48"/>
    </sheetView>
  </sheetViews>
  <sheetFormatPr defaultColWidth="8.7109375" defaultRowHeight="12.75" x14ac:dyDescent="0.2"/>
  <cols>
    <col min="1" max="1" width="37.7109375" style="336" customWidth="1"/>
    <col min="2" max="2" width="7.28515625" style="337" customWidth="1"/>
    <col min="3" max="4" width="11.5703125" style="335" customWidth="1"/>
    <col min="5" max="5" width="11.5703125" style="338" customWidth="1"/>
    <col min="6" max="6" width="11.42578125" style="338" customWidth="1"/>
    <col min="7" max="7" width="9.85546875" style="338" customWidth="1"/>
    <col min="8" max="8" width="9.140625" style="338" customWidth="1"/>
    <col min="9" max="9" width="9.28515625" style="338" customWidth="1"/>
    <col min="10" max="10" width="9.140625" style="338" customWidth="1"/>
    <col min="11" max="11" width="12" style="335" customWidth="1"/>
    <col min="12" max="12" width="8.7109375" style="335"/>
    <col min="13" max="13" width="11.85546875" style="335" customWidth="1"/>
    <col min="14" max="14" width="12.5703125" style="335" customWidth="1"/>
    <col min="15" max="15" width="11.85546875" style="335" customWidth="1"/>
    <col min="16" max="16" width="12" style="335" customWidth="1"/>
    <col min="17" max="16384" width="8.7109375" style="335"/>
  </cols>
  <sheetData>
    <row r="1" spans="1:16" ht="23.25" x14ac:dyDescent="0.35">
      <c r="A1" s="615"/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334"/>
    </row>
    <row r="2" spans="1:16" x14ac:dyDescent="0.2">
      <c r="O2" s="339"/>
    </row>
    <row r="3" spans="1:16" ht="18.75" x14ac:dyDescent="0.3">
      <c r="A3" s="340" t="s">
        <v>723</v>
      </c>
      <c r="F3" s="341"/>
      <c r="G3" s="341"/>
    </row>
    <row r="4" spans="1:16" ht="18" x14ac:dyDescent="0.25">
      <c r="A4" s="342"/>
      <c r="F4" s="341"/>
      <c r="G4" s="341"/>
    </row>
    <row r="5" spans="1:16" x14ac:dyDescent="0.2">
      <c r="A5" s="343"/>
      <c r="F5" s="341"/>
      <c r="G5" s="341"/>
    </row>
    <row r="6" spans="1:16" ht="13.5" thickBot="1" x14ac:dyDescent="0.25">
      <c r="F6" s="341"/>
      <c r="G6" s="341"/>
    </row>
    <row r="7" spans="1:16" ht="18.75" thickBot="1" x14ac:dyDescent="0.3">
      <c r="A7" s="344" t="s">
        <v>724</v>
      </c>
      <c r="B7" s="345"/>
      <c r="C7" s="617" t="s">
        <v>725</v>
      </c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9"/>
    </row>
    <row r="8" spans="1:16" ht="13.5" thickBot="1" x14ac:dyDescent="0.25">
      <c r="A8" s="343" t="s">
        <v>726</v>
      </c>
      <c r="F8" s="341"/>
      <c r="G8" s="341"/>
    </row>
    <row r="9" spans="1:16" ht="13.5" thickBot="1" x14ac:dyDescent="0.25">
      <c r="A9" s="346"/>
      <c r="B9" s="347"/>
      <c r="C9" s="348" t="s">
        <v>0</v>
      </c>
      <c r="D9" s="349" t="s">
        <v>727</v>
      </c>
      <c r="E9" s="350" t="s">
        <v>728</v>
      </c>
      <c r="F9" s="620" t="s">
        <v>729</v>
      </c>
      <c r="G9" s="621"/>
      <c r="H9" s="621"/>
      <c r="I9" s="622"/>
      <c r="J9" s="351" t="s">
        <v>730</v>
      </c>
      <c r="K9" s="352" t="s">
        <v>731</v>
      </c>
      <c r="M9" s="347" t="s">
        <v>732</v>
      </c>
      <c r="N9" s="347" t="s">
        <v>733</v>
      </c>
      <c r="O9" s="347" t="s">
        <v>732</v>
      </c>
    </row>
    <row r="10" spans="1:16" ht="13.5" thickBot="1" x14ac:dyDescent="0.25">
      <c r="A10" s="353" t="s">
        <v>734</v>
      </c>
      <c r="B10" s="354" t="s">
        <v>735</v>
      </c>
      <c r="C10" s="355" t="s">
        <v>736</v>
      </c>
      <c r="D10" s="356">
        <v>2024</v>
      </c>
      <c r="E10" s="357">
        <v>2024</v>
      </c>
      <c r="F10" s="358" t="s">
        <v>737</v>
      </c>
      <c r="G10" s="359" t="s">
        <v>738</v>
      </c>
      <c r="H10" s="359" t="s">
        <v>739</v>
      </c>
      <c r="I10" s="360" t="s">
        <v>740</v>
      </c>
      <c r="J10" s="361" t="s">
        <v>741</v>
      </c>
      <c r="K10" s="362" t="s">
        <v>742</v>
      </c>
      <c r="M10" s="363" t="s">
        <v>743</v>
      </c>
      <c r="N10" s="354" t="s">
        <v>744</v>
      </c>
      <c r="O10" s="354" t="s">
        <v>745</v>
      </c>
    </row>
    <row r="11" spans="1:16" x14ac:dyDescent="0.2">
      <c r="A11" s="364" t="s">
        <v>746</v>
      </c>
      <c r="B11" s="365"/>
      <c r="C11" s="366">
        <v>17</v>
      </c>
      <c r="D11" s="367">
        <v>17</v>
      </c>
      <c r="E11" s="367">
        <v>17</v>
      </c>
      <c r="F11" s="368">
        <v>17</v>
      </c>
      <c r="G11" s="369"/>
      <c r="H11" s="370"/>
      <c r="I11" s="371"/>
      <c r="J11" s="372" t="s">
        <v>747</v>
      </c>
      <c r="K11" s="373" t="s">
        <v>747</v>
      </c>
      <c r="L11" s="374"/>
      <c r="M11" s="375"/>
      <c r="N11" s="376"/>
      <c r="O11" s="376"/>
    </row>
    <row r="12" spans="1:16" ht="13.5" thickBot="1" x14ac:dyDescent="0.25">
      <c r="A12" s="377" t="s">
        <v>748</v>
      </c>
      <c r="B12" s="378"/>
      <c r="C12" s="379">
        <v>17</v>
      </c>
      <c r="D12" s="380">
        <v>17</v>
      </c>
      <c r="E12" s="380">
        <v>17</v>
      </c>
      <c r="F12" s="381">
        <v>17</v>
      </c>
      <c r="G12" s="382"/>
      <c r="H12" s="383"/>
      <c r="I12" s="382"/>
      <c r="J12" s="384"/>
      <c r="K12" s="385" t="s">
        <v>747</v>
      </c>
      <c r="L12" s="374"/>
      <c r="M12" s="386"/>
      <c r="N12" s="387"/>
      <c r="O12" s="387"/>
    </row>
    <row r="13" spans="1:16" x14ac:dyDescent="0.2">
      <c r="A13" s="388" t="s">
        <v>749</v>
      </c>
      <c r="B13" s="389" t="s">
        <v>750</v>
      </c>
      <c r="C13" s="390">
        <v>23969</v>
      </c>
      <c r="D13" s="391" t="s">
        <v>747</v>
      </c>
      <c r="E13" s="391" t="s">
        <v>747</v>
      </c>
      <c r="F13" s="392">
        <v>24003</v>
      </c>
      <c r="G13" s="393"/>
      <c r="H13" s="394"/>
      <c r="I13" s="393"/>
      <c r="J13" s="395" t="s">
        <v>747</v>
      </c>
      <c r="K13" s="396" t="s">
        <v>747</v>
      </c>
      <c r="L13" s="374"/>
      <c r="M13" s="375"/>
      <c r="N13" s="397"/>
      <c r="O13" s="397"/>
    </row>
    <row r="14" spans="1:16" x14ac:dyDescent="0.2">
      <c r="A14" s="398" t="s">
        <v>751</v>
      </c>
      <c r="B14" s="389" t="s">
        <v>752</v>
      </c>
      <c r="C14" s="390">
        <v>11653</v>
      </c>
      <c r="D14" s="399" t="s">
        <v>747</v>
      </c>
      <c r="E14" s="399" t="s">
        <v>747</v>
      </c>
      <c r="F14" s="400">
        <v>12212</v>
      </c>
      <c r="G14" s="393"/>
      <c r="H14" s="394"/>
      <c r="I14" s="393"/>
      <c r="J14" s="395" t="s">
        <v>747</v>
      </c>
      <c r="K14" s="396" t="s">
        <v>747</v>
      </c>
      <c r="L14" s="374"/>
      <c r="M14" s="401"/>
      <c r="N14" s="397"/>
      <c r="O14" s="397"/>
    </row>
    <row r="15" spans="1:16" x14ac:dyDescent="0.2">
      <c r="A15" s="398" t="s">
        <v>753</v>
      </c>
      <c r="B15" s="389" t="s">
        <v>754</v>
      </c>
      <c r="C15" s="390">
        <v>731</v>
      </c>
      <c r="D15" s="399" t="s">
        <v>747</v>
      </c>
      <c r="E15" s="399" t="s">
        <v>747</v>
      </c>
      <c r="F15" s="400">
        <v>742</v>
      </c>
      <c r="G15" s="393"/>
      <c r="H15" s="394"/>
      <c r="I15" s="393"/>
      <c r="J15" s="395" t="s">
        <v>747</v>
      </c>
      <c r="K15" s="396" t="s">
        <v>747</v>
      </c>
      <c r="L15" s="374"/>
      <c r="M15" s="401"/>
      <c r="N15" s="397"/>
      <c r="O15" s="397"/>
    </row>
    <row r="16" spans="1:16" x14ac:dyDescent="0.2">
      <c r="A16" s="398" t="s">
        <v>755</v>
      </c>
      <c r="B16" s="389" t="s">
        <v>747</v>
      </c>
      <c r="C16" s="390">
        <v>8971</v>
      </c>
      <c r="D16" s="399" t="s">
        <v>747</v>
      </c>
      <c r="E16" s="399" t="s">
        <v>747</v>
      </c>
      <c r="F16" s="400">
        <v>25020</v>
      </c>
      <c r="G16" s="393"/>
      <c r="H16" s="394"/>
      <c r="I16" s="393"/>
      <c r="J16" s="395" t="s">
        <v>747</v>
      </c>
      <c r="K16" s="396" t="s">
        <v>747</v>
      </c>
      <c r="L16" s="374"/>
      <c r="M16" s="401"/>
      <c r="N16" s="397"/>
      <c r="O16" s="397"/>
    </row>
    <row r="17" spans="1:15" ht="13.5" thickBot="1" x14ac:dyDescent="0.25">
      <c r="A17" s="364" t="s">
        <v>756</v>
      </c>
      <c r="B17" s="402" t="s">
        <v>757</v>
      </c>
      <c r="C17" s="403">
        <v>6117</v>
      </c>
      <c r="D17" s="404" t="s">
        <v>747</v>
      </c>
      <c r="E17" s="404" t="s">
        <v>747</v>
      </c>
      <c r="F17" s="405">
        <v>7440</v>
      </c>
      <c r="G17" s="369"/>
      <c r="H17" s="406"/>
      <c r="I17" s="407"/>
      <c r="J17" s="408" t="s">
        <v>747</v>
      </c>
      <c r="K17" s="409" t="s">
        <v>747</v>
      </c>
      <c r="L17" s="374"/>
      <c r="M17" s="410"/>
      <c r="N17" s="411"/>
      <c r="O17" s="411"/>
    </row>
    <row r="18" spans="1:15" ht="13.5" thickBot="1" x14ac:dyDescent="0.25">
      <c r="A18" s="412" t="s">
        <v>758</v>
      </c>
      <c r="B18" s="413"/>
      <c r="C18" s="414">
        <f>C13-C14+C15+C16+C17</f>
        <v>28135</v>
      </c>
      <c r="D18" s="414" t="s">
        <v>747</v>
      </c>
      <c r="E18" s="414" t="s">
        <v>747</v>
      </c>
      <c r="F18" s="415">
        <f>F13-F14+F15+F16+F17</f>
        <v>44993</v>
      </c>
      <c r="G18" s="416"/>
      <c r="H18" s="417"/>
      <c r="I18" s="418"/>
      <c r="J18" s="419" t="s">
        <v>747</v>
      </c>
      <c r="K18" s="420" t="s">
        <v>747</v>
      </c>
      <c r="L18" s="374"/>
      <c r="M18" s="421"/>
      <c r="N18" s="422"/>
      <c r="O18" s="422"/>
    </row>
    <row r="19" spans="1:15" x14ac:dyDescent="0.2">
      <c r="A19" s="364" t="s">
        <v>759</v>
      </c>
      <c r="B19" s="423" t="s">
        <v>760</v>
      </c>
      <c r="C19" s="424">
        <v>20646</v>
      </c>
      <c r="D19" s="391" t="s">
        <v>747</v>
      </c>
      <c r="E19" s="391" t="s">
        <v>747</v>
      </c>
      <c r="F19" s="405">
        <v>20120</v>
      </c>
      <c r="G19" s="369"/>
      <c r="H19" s="425"/>
      <c r="I19" s="426"/>
      <c r="J19" s="408" t="s">
        <v>747</v>
      </c>
      <c r="K19" s="409" t="s">
        <v>747</v>
      </c>
      <c r="L19" s="374"/>
      <c r="M19" s="427"/>
      <c r="N19" s="411"/>
      <c r="O19" s="411"/>
    </row>
    <row r="20" spans="1:15" x14ac:dyDescent="0.2">
      <c r="A20" s="398" t="s">
        <v>761</v>
      </c>
      <c r="B20" s="389" t="s">
        <v>762</v>
      </c>
      <c r="C20" s="428">
        <v>4923</v>
      </c>
      <c r="D20" s="399" t="s">
        <v>747</v>
      </c>
      <c r="E20" s="399" t="s">
        <v>747</v>
      </c>
      <c r="F20" s="400">
        <v>5102</v>
      </c>
      <c r="G20" s="393"/>
      <c r="H20" s="394"/>
      <c r="I20" s="393"/>
      <c r="J20" s="395" t="s">
        <v>747</v>
      </c>
      <c r="K20" s="396" t="s">
        <v>747</v>
      </c>
      <c r="L20" s="374"/>
      <c r="M20" s="401"/>
      <c r="N20" s="397"/>
      <c r="O20" s="397"/>
    </row>
    <row r="21" spans="1:15" x14ac:dyDescent="0.2">
      <c r="A21" s="398" t="s">
        <v>763</v>
      </c>
      <c r="B21" s="389" t="s">
        <v>747</v>
      </c>
      <c r="C21" s="428">
        <v>0</v>
      </c>
      <c r="D21" s="399" t="s">
        <v>747</v>
      </c>
      <c r="E21" s="399" t="s">
        <v>747</v>
      </c>
      <c r="F21" s="400">
        <v>0</v>
      </c>
      <c r="G21" s="393"/>
      <c r="H21" s="394"/>
      <c r="I21" s="393"/>
      <c r="J21" s="395" t="s">
        <v>747</v>
      </c>
      <c r="K21" s="396" t="s">
        <v>747</v>
      </c>
      <c r="L21" s="374"/>
      <c r="M21" s="401"/>
      <c r="N21" s="397"/>
      <c r="O21" s="397"/>
    </row>
    <row r="22" spans="1:15" x14ac:dyDescent="0.2">
      <c r="A22" s="398" t="s">
        <v>764</v>
      </c>
      <c r="B22" s="389" t="s">
        <v>747</v>
      </c>
      <c r="C22" s="428">
        <v>2450</v>
      </c>
      <c r="D22" s="399" t="s">
        <v>747</v>
      </c>
      <c r="E22" s="399" t="s">
        <v>747</v>
      </c>
      <c r="F22" s="400">
        <v>17917</v>
      </c>
      <c r="G22" s="393"/>
      <c r="H22" s="394"/>
      <c r="I22" s="393"/>
      <c r="J22" s="395" t="s">
        <v>747</v>
      </c>
      <c r="K22" s="396" t="s">
        <v>747</v>
      </c>
      <c r="L22" s="374"/>
      <c r="M22" s="401"/>
      <c r="N22" s="397"/>
      <c r="O22" s="397"/>
    </row>
    <row r="23" spans="1:15" ht="13.5" thickBot="1" x14ac:dyDescent="0.25">
      <c r="A23" s="377" t="s">
        <v>765</v>
      </c>
      <c r="B23" s="429" t="s">
        <v>747</v>
      </c>
      <c r="C23" s="428">
        <v>0</v>
      </c>
      <c r="D23" s="404" t="s">
        <v>747</v>
      </c>
      <c r="E23" s="404" t="s">
        <v>747</v>
      </c>
      <c r="F23" s="430">
        <v>0</v>
      </c>
      <c r="G23" s="407"/>
      <c r="H23" s="406"/>
      <c r="I23" s="407"/>
      <c r="J23" s="431" t="s">
        <v>747</v>
      </c>
      <c r="K23" s="432" t="s">
        <v>747</v>
      </c>
      <c r="L23" s="374"/>
      <c r="M23" s="386"/>
      <c r="N23" s="433"/>
      <c r="O23" s="433"/>
    </row>
    <row r="24" spans="1:15" x14ac:dyDescent="0.2">
      <c r="A24" s="434" t="s">
        <v>766</v>
      </c>
      <c r="B24" s="435" t="s">
        <v>747</v>
      </c>
      <c r="C24" s="436">
        <v>28951</v>
      </c>
      <c r="D24" s="437">
        <v>24190</v>
      </c>
      <c r="E24" s="437">
        <v>24190</v>
      </c>
      <c r="F24" s="438">
        <v>6248</v>
      </c>
      <c r="G24" s="439"/>
      <c r="H24" s="440"/>
      <c r="I24" s="439"/>
      <c r="J24" s="441">
        <f t="shared" ref="J24:J47" si="0">SUM(F24:I24)</f>
        <v>6248</v>
      </c>
      <c r="K24" s="442">
        <f>IF(E24=0,"x",(J24/E24*100))</f>
        <v>25.828854898718479</v>
      </c>
      <c r="L24" s="374"/>
      <c r="M24" s="375"/>
      <c r="N24" s="443"/>
      <c r="O24" s="444"/>
    </row>
    <row r="25" spans="1:15" x14ac:dyDescent="0.2">
      <c r="A25" s="398" t="s">
        <v>767</v>
      </c>
      <c r="B25" s="445" t="s">
        <v>747</v>
      </c>
      <c r="C25" s="390">
        <v>7880</v>
      </c>
      <c r="D25" s="446">
        <v>0</v>
      </c>
      <c r="E25" s="446">
        <v>0</v>
      </c>
      <c r="F25" s="447">
        <v>0</v>
      </c>
      <c r="G25" s="393"/>
      <c r="H25" s="394"/>
      <c r="I25" s="393"/>
      <c r="J25" s="395">
        <f t="shared" si="0"/>
        <v>0</v>
      </c>
      <c r="K25" s="448" t="str">
        <f>IF(E25=0,"x",(J25/E25)*100)</f>
        <v>x</v>
      </c>
      <c r="L25" s="374"/>
      <c r="M25" s="401"/>
      <c r="N25" s="449"/>
      <c r="O25" s="450"/>
    </row>
    <row r="26" spans="1:15" ht="13.5" thickBot="1" x14ac:dyDescent="0.25">
      <c r="A26" s="377" t="s">
        <v>768</v>
      </c>
      <c r="B26" s="451">
        <v>672</v>
      </c>
      <c r="C26" s="452">
        <v>20167</v>
      </c>
      <c r="D26" s="453">
        <v>22400</v>
      </c>
      <c r="E26" s="453">
        <v>22400</v>
      </c>
      <c r="F26" s="454">
        <v>5900</v>
      </c>
      <c r="G26" s="455"/>
      <c r="H26" s="456"/>
      <c r="I26" s="457"/>
      <c r="J26" s="458">
        <f t="shared" si="0"/>
        <v>5900</v>
      </c>
      <c r="K26" s="459">
        <f t="shared" ref="K26" si="1">IF(E26=0,"x",(J26/E26*100))</f>
        <v>26.339285714285715</v>
      </c>
      <c r="L26" s="374"/>
      <c r="M26" s="410"/>
      <c r="N26" s="460"/>
      <c r="O26" s="461"/>
    </row>
    <row r="27" spans="1:15" x14ac:dyDescent="0.2">
      <c r="A27" s="388" t="s">
        <v>769</v>
      </c>
      <c r="B27" s="435">
        <v>501</v>
      </c>
      <c r="C27" s="390">
        <v>1545</v>
      </c>
      <c r="D27" s="462">
        <v>1430</v>
      </c>
      <c r="E27" s="462">
        <v>1430</v>
      </c>
      <c r="F27" s="463">
        <v>251</v>
      </c>
      <c r="G27" s="426"/>
      <c r="H27" s="425"/>
      <c r="I27" s="426"/>
      <c r="J27" s="441">
        <f t="shared" si="0"/>
        <v>251</v>
      </c>
      <c r="K27" s="464">
        <f t="shared" ref="K27:K47" si="2">IF(E27=0,"x",(J27/E27)*100)</f>
        <v>17.552447552447553</v>
      </c>
      <c r="L27" s="374"/>
      <c r="M27" s="427"/>
      <c r="N27" s="465"/>
      <c r="O27" s="466"/>
    </row>
    <row r="28" spans="1:15" x14ac:dyDescent="0.2">
      <c r="A28" s="398" t="s">
        <v>770</v>
      </c>
      <c r="B28" s="445">
        <v>502</v>
      </c>
      <c r="C28" s="390">
        <v>1243</v>
      </c>
      <c r="D28" s="467">
        <v>1420</v>
      </c>
      <c r="E28" s="467">
        <v>1420</v>
      </c>
      <c r="F28" s="468">
        <v>390</v>
      </c>
      <c r="G28" s="393"/>
      <c r="H28" s="394"/>
      <c r="I28" s="393"/>
      <c r="J28" s="395">
        <f t="shared" si="0"/>
        <v>390</v>
      </c>
      <c r="K28" s="448">
        <f t="shared" si="2"/>
        <v>27.464788732394368</v>
      </c>
      <c r="L28" s="374"/>
      <c r="M28" s="401"/>
      <c r="N28" s="449"/>
      <c r="O28" s="450"/>
    </row>
    <row r="29" spans="1:15" x14ac:dyDescent="0.2">
      <c r="A29" s="398" t="s">
        <v>771</v>
      </c>
      <c r="B29" s="445">
        <v>504</v>
      </c>
      <c r="C29" s="390">
        <v>169</v>
      </c>
      <c r="D29" s="467">
        <v>240</v>
      </c>
      <c r="E29" s="467">
        <v>240</v>
      </c>
      <c r="F29" s="468">
        <v>27</v>
      </c>
      <c r="G29" s="393"/>
      <c r="H29" s="394"/>
      <c r="I29" s="393"/>
      <c r="J29" s="395">
        <f t="shared" si="0"/>
        <v>27</v>
      </c>
      <c r="K29" s="448">
        <f t="shared" si="2"/>
        <v>11.25</v>
      </c>
      <c r="L29" s="374"/>
      <c r="M29" s="401"/>
      <c r="N29" s="449"/>
      <c r="O29" s="450"/>
    </row>
    <row r="30" spans="1:15" x14ac:dyDescent="0.2">
      <c r="A30" s="398" t="s">
        <v>772</v>
      </c>
      <c r="B30" s="445">
        <v>511</v>
      </c>
      <c r="C30" s="390">
        <v>726</v>
      </c>
      <c r="D30" s="467">
        <v>880</v>
      </c>
      <c r="E30" s="467">
        <v>880</v>
      </c>
      <c r="F30" s="468">
        <v>93</v>
      </c>
      <c r="G30" s="393"/>
      <c r="H30" s="394"/>
      <c r="I30" s="393"/>
      <c r="J30" s="395">
        <f t="shared" si="0"/>
        <v>93</v>
      </c>
      <c r="K30" s="448">
        <f t="shared" si="2"/>
        <v>10.568181818181818</v>
      </c>
      <c r="L30" s="374"/>
      <c r="M30" s="401"/>
      <c r="N30" s="449"/>
      <c r="O30" s="450"/>
    </row>
    <row r="31" spans="1:15" x14ac:dyDescent="0.2">
      <c r="A31" s="398" t="s">
        <v>773</v>
      </c>
      <c r="B31" s="445">
        <v>518</v>
      </c>
      <c r="C31" s="390">
        <v>5836</v>
      </c>
      <c r="D31" s="467">
        <v>8573</v>
      </c>
      <c r="E31" s="467">
        <v>8573</v>
      </c>
      <c r="F31" s="468">
        <v>832</v>
      </c>
      <c r="G31" s="393"/>
      <c r="H31" s="394"/>
      <c r="I31" s="393"/>
      <c r="J31" s="395">
        <f t="shared" si="0"/>
        <v>832</v>
      </c>
      <c r="K31" s="448">
        <f t="shared" si="2"/>
        <v>9.7048874373031619</v>
      </c>
      <c r="L31" s="374"/>
      <c r="M31" s="401"/>
      <c r="N31" s="449"/>
      <c r="O31" s="450"/>
    </row>
    <row r="32" spans="1:15" x14ac:dyDescent="0.2">
      <c r="A32" s="398" t="s">
        <v>774</v>
      </c>
      <c r="B32" s="445">
        <v>521</v>
      </c>
      <c r="C32" s="390">
        <v>8502</v>
      </c>
      <c r="D32" s="467">
        <v>8470</v>
      </c>
      <c r="E32" s="467">
        <v>8470</v>
      </c>
      <c r="F32" s="468">
        <v>2022</v>
      </c>
      <c r="G32" s="393"/>
      <c r="H32" s="394"/>
      <c r="I32" s="393"/>
      <c r="J32" s="395">
        <f t="shared" si="0"/>
        <v>2022</v>
      </c>
      <c r="K32" s="448">
        <f t="shared" si="2"/>
        <v>23.872491145218419</v>
      </c>
      <c r="L32" s="374"/>
      <c r="M32" s="401"/>
      <c r="N32" s="449"/>
      <c r="O32" s="450"/>
    </row>
    <row r="33" spans="1:15" x14ac:dyDescent="0.2">
      <c r="A33" s="398" t="s">
        <v>775</v>
      </c>
      <c r="B33" s="445" t="s">
        <v>776</v>
      </c>
      <c r="C33" s="390">
        <v>3161</v>
      </c>
      <c r="D33" s="467">
        <v>3141</v>
      </c>
      <c r="E33" s="467">
        <v>3141</v>
      </c>
      <c r="F33" s="468">
        <v>738</v>
      </c>
      <c r="G33" s="393"/>
      <c r="H33" s="394"/>
      <c r="I33" s="393"/>
      <c r="J33" s="395">
        <f t="shared" si="0"/>
        <v>738</v>
      </c>
      <c r="K33" s="448">
        <f t="shared" si="2"/>
        <v>23.49570200573066</v>
      </c>
      <c r="L33" s="374"/>
      <c r="M33" s="401"/>
      <c r="N33" s="449"/>
      <c r="O33" s="450"/>
    </row>
    <row r="34" spans="1:15" x14ac:dyDescent="0.2">
      <c r="A34" s="398" t="s">
        <v>777</v>
      </c>
      <c r="B34" s="445">
        <v>557</v>
      </c>
      <c r="C34" s="390">
        <v>0</v>
      </c>
      <c r="D34" s="467">
        <v>0</v>
      </c>
      <c r="E34" s="467">
        <v>0</v>
      </c>
      <c r="F34" s="468">
        <v>0</v>
      </c>
      <c r="G34" s="393"/>
      <c r="H34" s="394"/>
      <c r="I34" s="393"/>
      <c r="J34" s="395">
        <f t="shared" si="0"/>
        <v>0</v>
      </c>
      <c r="K34" s="448" t="str">
        <f t="shared" si="2"/>
        <v>x</v>
      </c>
      <c r="L34" s="374"/>
      <c r="M34" s="401"/>
      <c r="N34" s="449"/>
      <c r="O34" s="450"/>
    </row>
    <row r="35" spans="1:15" x14ac:dyDescent="0.2">
      <c r="A35" s="398" t="s">
        <v>778</v>
      </c>
      <c r="B35" s="445">
        <v>551</v>
      </c>
      <c r="C35" s="390">
        <v>803</v>
      </c>
      <c r="D35" s="467">
        <v>2143</v>
      </c>
      <c r="E35" s="467">
        <v>2143</v>
      </c>
      <c r="F35" s="468">
        <v>529</v>
      </c>
      <c r="G35" s="393"/>
      <c r="H35" s="394"/>
      <c r="I35" s="393"/>
      <c r="J35" s="395">
        <f t="shared" si="0"/>
        <v>529</v>
      </c>
      <c r="K35" s="448">
        <f t="shared" si="2"/>
        <v>24.685020998600095</v>
      </c>
      <c r="L35" s="374"/>
      <c r="M35" s="401"/>
      <c r="N35" s="449"/>
      <c r="O35" s="450"/>
    </row>
    <row r="36" spans="1:15" ht="13.5" thickBot="1" x14ac:dyDescent="0.25">
      <c r="A36" s="364" t="s">
        <v>779</v>
      </c>
      <c r="B36" s="469" t="s">
        <v>780</v>
      </c>
      <c r="C36" s="470">
        <v>664</v>
      </c>
      <c r="D36" s="471">
        <v>587</v>
      </c>
      <c r="E36" s="471">
        <v>587</v>
      </c>
      <c r="F36" s="472">
        <v>109</v>
      </c>
      <c r="G36" s="369"/>
      <c r="H36" s="406"/>
      <c r="I36" s="393"/>
      <c r="J36" s="458">
        <f t="shared" si="0"/>
        <v>109</v>
      </c>
      <c r="K36" s="459">
        <f t="shared" si="2"/>
        <v>18.568994889267461</v>
      </c>
      <c r="L36" s="374"/>
      <c r="M36" s="386"/>
      <c r="N36" s="473"/>
      <c r="O36" s="474"/>
    </row>
    <row r="37" spans="1:15" ht="13.5" thickBot="1" x14ac:dyDescent="0.25">
      <c r="A37" s="412" t="s">
        <v>781</v>
      </c>
      <c r="B37" s="475"/>
      <c r="C37" s="419">
        <f t="shared" ref="C37:I37" si="3">SUM(C27:C36)</f>
        <v>22649</v>
      </c>
      <c r="D37" s="419">
        <f t="shared" si="3"/>
        <v>26884</v>
      </c>
      <c r="E37" s="419">
        <f t="shared" si="3"/>
        <v>26884</v>
      </c>
      <c r="F37" s="420">
        <f t="shared" si="3"/>
        <v>4991</v>
      </c>
      <c r="G37" s="476">
        <f t="shared" si="3"/>
        <v>0</v>
      </c>
      <c r="H37" s="415">
        <f t="shared" si="3"/>
        <v>0</v>
      </c>
      <c r="I37" s="476">
        <f t="shared" si="3"/>
        <v>0</v>
      </c>
      <c r="J37" s="419">
        <f t="shared" si="0"/>
        <v>4991</v>
      </c>
      <c r="K37" s="477">
        <f t="shared" si="2"/>
        <v>18.564945692605267</v>
      </c>
      <c r="L37" s="374"/>
      <c r="M37" s="478">
        <f>SUM(M27:M36)</f>
        <v>0</v>
      </c>
      <c r="N37" s="479">
        <f>SUM(N27:N36)</f>
        <v>0</v>
      </c>
      <c r="O37" s="478">
        <f>SUM(O27:O36)</f>
        <v>0</v>
      </c>
    </row>
    <row r="38" spans="1:15" x14ac:dyDescent="0.2">
      <c r="A38" s="388" t="s">
        <v>782</v>
      </c>
      <c r="B38" s="435">
        <v>601</v>
      </c>
      <c r="C38" s="480">
        <v>0</v>
      </c>
      <c r="D38" s="462">
        <v>0</v>
      </c>
      <c r="E38" s="462">
        <v>0</v>
      </c>
      <c r="F38" s="481">
        <v>0</v>
      </c>
      <c r="G38" s="426"/>
      <c r="H38" s="425"/>
      <c r="I38" s="393"/>
      <c r="J38" s="441">
        <f t="shared" si="0"/>
        <v>0</v>
      </c>
      <c r="K38" s="442" t="str">
        <f t="shared" si="2"/>
        <v>x</v>
      </c>
      <c r="L38" s="374"/>
      <c r="M38" s="427"/>
      <c r="N38" s="465"/>
      <c r="O38" s="466"/>
    </row>
    <row r="39" spans="1:15" x14ac:dyDescent="0.2">
      <c r="A39" s="398" t="s">
        <v>783</v>
      </c>
      <c r="B39" s="445">
        <v>602</v>
      </c>
      <c r="C39" s="390">
        <v>782</v>
      </c>
      <c r="D39" s="467">
        <v>1190</v>
      </c>
      <c r="E39" s="467">
        <v>1190</v>
      </c>
      <c r="F39" s="468">
        <v>366</v>
      </c>
      <c r="G39" s="393"/>
      <c r="H39" s="394"/>
      <c r="I39" s="393"/>
      <c r="J39" s="395">
        <f t="shared" si="0"/>
        <v>366</v>
      </c>
      <c r="K39" s="448">
        <f t="shared" si="2"/>
        <v>30.756302521008404</v>
      </c>
      <c r="L39" s="374"/>
      <c r="M39" s="401"/>
      <c r="N39" s="449"/>
      <c r="O39" s="450"/>
    </row>
    <row r="40" spans="1:15" x14ac:dyDescent="0.2">
      <c r="A40" s="398" t="s">
        <v>784</v>
      </c>
      <c r="B40" s="445">
        <v>604</v>
      </c>
      <c r="C40" s="390">
        <v>235</v>
      </c>
      <c r="D40" s="467">
        <v>320</v>
      </c>
      <c r="E40" s="467">
        <v>320</v>
      </c>
      <c r="F40" s="468">
        <v>34</v>
      </c>
      <c r="G40" s="393"/>
      <c r="H40" s="394"/>
      <c r="I40" s="393"/>
      <c r="J40" s="395">
        <f t="shared" si="0"/>
        <v>34</v>
      </c>
      <c r="K40" s="448">
        <f t="shared" si="2"/>
        <v>10.625</v>
      </c>
      <c r="L40" s="374"/>
      <c r="M40" s="401"/>
      <c r="N40" s="449"/>
      <c r="O40" s="450"/>
    </row>
    <row r="41" spans="1:15" x14ac:dyDescent="0.2">
      <c r="A41" s="398" t="s">
        <v>785</v>
      </c>
      <c r="B41" s="445" t="s">
        <v>786</v>
      </c>
      <c r="C41" s="390">
        <v>21071</v>
      </c>
      <c r="D41" s="467">
        <v>24190</v>
      </c>
      <c r="E41" s="467">
        <v>24190</v>
      </c>
      <c r="F41" s="468">
        <v>6248</v>
      </c>
      <c r="G41" s="393"/>
      <c r="H41" s="394"/>
      <c r="I41" s="393"/>
      <c r="J41" s="395">
        <f t="shared" si="0"/>
        <v>6248</v>
      </c>
      <c r="K41" s="448">
        <f t="shared" si="2"/>
        <v>25.828854898718479</v>
      </c>
      <c r="L41" s="374"/>
      <c r="M41" s="401"/>
      <c r="N41" s="449"/>
      <c r="O41" s="450"/>
    </row>
    <row r="42" spans="1:15" ht="13.5" thickBot="1" x14ac:dyDescent="0.25">
      <c r="A42" s="364" t="s">
        <v>787</v>
      </c>
      <c r="B42" s="469" t="s">
        <v>788</v>
      </c>
      <c r="C42" s="403">
        <v>678</v>
      </c>
      <c r="D42" s="471">
        <v>1200</v>
      </c>
      <c r="E42" s="471">
        <v>1200</v>
      </c>
      <c r="F42" s="472">
        <v>80</v>
      </c>
      <c r="G42" s="369"/>
      <c r="H42" s="406"/>
      <c r="I42" s="393"/>
      <c r="J42" s="458">
        <f t="shared" si="0"/>
        <v>80</v>
      </c>
      <c r="K42" s="459">
        <f t="shared" si="2"/>
        <v>6.666666666666667</v>
      </c>
      <c r="L42" s="374"/>
      <c r="M42" s="386"/>
      <c r="N42" s="473"/>
      <c r="O42" s="474"/>
    </row>
    <row r="43" spans="1:15" ht="13.5" thickBot="1" x14ac:dyDescent="0.25">
      <c r="A43" s="412" t="s">
        <v>789</v>
      </c>
      <c r="B43" s="475" t="s">
        <v>747</v>
      </c>
      <c r="C43" s="419">
        <f t="shared" ref="C43:I43" si="4">SUM(C38:C42)</f>
        <v>22766</v>
      </c>
      <c r="D43" s="419">
        <f t="shared" si="4"/>
        <v>26900</v>
      </c>
      <c r="E43" s="419">
        <f t="shared" si="4"/>
        <v>26900</v>
      </c>
      <c r="F43" s="420">
        <f t="shared" si="4"/>
        <v>6728</v>
      </c>
      <c r="G43" s="476">
        <f t="shared" si="4"/>
        <v>0</v>
      </c>
      <c r="H43" s="415">
        <f t="shared" si="4"/>
        <v>0</v>
      </c>
      <c r="I43" s="482">
        <f t="shared" si="4"/>
        <v>0</v>
      </c>
      <c r="J43" s="419">
        <f t="shared" si="0"/>
        <v>6728</v>
      </c>
      <c r="K43" s="464">
        <f t="shared" si="2"/>
        <v>25.011152416356879</v>
      </c>
      <c r="L43" s="374"/>
      <c r="M43" s="478">
        <f>SUM(M38:M42)</f>
        <v>0</v>
      </c>
      <c r="N43" s="479">
        <f>SUM(N38:N42)</f>
        <v>0</v>
      </c>
      <c r="O43" s="478">
        <f>SUM(O38:O42)</f>
        <v>0</v>
      </c>
    </row>
    <row r="44" spans="1:15" ht="13.5" thickBot="1" x14ac:dyDescent="0.25">
      <c r="A44" s="364"/>
      <c r="B44" s="483"/>
      <c r="C44" s="403"/>
      <c r="D44" s="484"/>
      <c r="E44" s="484"/>
      <c r="F44" s="485"/>
      <c r="G44" s="424"/>
      <c r="H44" s="486"/>
      <c r="I44" s="424"/>
      <c r="J44" s="487"/>
      <c r="K44" s="488"/>
      <c r="L44" s="374"/>
      <c r="M44" s="489"/>
      <c r="N44" s="490"/>
      <c r="O44" s="490"/>
    </row>
    <row r="45" spans="1:15" ht="13.5" thickBot="1" x14ac:dyDescent="0.25">
      <c r="A45" s="491" t="s">
        <v>790</v>
      </c>
      <c r="B45" s="475" t="s">
        <v>747</v>
      </c>
      <c r="C45" s="420">
        <f t="shared" ref="C45:I45" si="5">C43-C41</f>
        <v>1695</v>
      </c>
      <c r="D45" s="419">
        <f t="shared" si="5"/>
        <v>2710</v>
      </c>
      <c r="E45" s="419">
        <f t="shared" si="5"/>
        <v>2710</v>
      </c>
      <c r="F45" s="420">
        <f t="shared" si="5"/>
        <v>480</v>
      </c>
      <c r="G45" s="492">
        <f t="shared" si="5"/>
        <v>0</v>
      </c>
      <c r="H45" s="420">
        <f t="shared" si="5"/>
        <v>0</v>
      </c>
      <c r="I45" s="492">
        <f t="shared" si="5"/>
        <v>0</v>
      </c>
      <c r="J45" s="441">
        <f t="shared" si="0"/>
        <v>480</v>
      </c>
      <c r="K45" s="442">
        <f t="shared" si="2"/>
        <v>17.712177121771216</v>
      </c>
      <c r="L45" s="374"/>
      <c r="M45" s="493">
        <f>M43-M41</f>
        <v>0</v>
      </c>
      <c r="N45" s="494">
        <f>N43-N41</f>
        <v>0</v>
      </c>
      <c r="O45" s="493">
        <f>O43-O41</f>
        <v>0</v>
      </c>
    </row>
    <row r="46" spans="1:15" ht="13.5" thickBot="1" x14ac:dyDescent="0.25">
      <c r="A46" s="412" t="s">
        <v>791</v>
      </c>
      <c r="B46" s="475" t="s">
        <v>747</v>
      </c>
      <c r="C46" s="420">
        <f t="shared" ref="C46:I46" si="6">C43-C37</f>
        <v>117</v>
      </c>
      <c r="D46" s="419">
        <f t="shared" si="6"/>
        <v>16</v>
      </c>
      <c r="E46" s="419">
        <f t="shared" si="6"/>
        <v>16</v>
      </c>
      <c r="F46" s="420">
        <f t="shared" si="6"/>
        <v>1737</v>
      </c>
      <c r="G46" s="492">
        <f t="shared" si="6"/>
        <v>0</v>
      </c>
      <c r="H46" s="420">
        <f t="shared" si="6"/>
        <v>0</v>
      </c>
      <c r="I46" s="492">
        <f t="shared" si="6"/>
        <v>0</v>
      </c>
      <c r="J46" s="441">
        <f t="shared" si="0"/>
        <v>1737</v>
      </c>
      <c r="K46" s="442">
        <f t="shared" si="2"/>
        <v>10856.25</v>
      </c>
      <c r="L46" s="374"/>
      <c r="M46" s="493">
        <f>M43-M37</f>
        <v>0</v>
      </c>
      <c r="N46" s="494">
        <f>N43-N37</f>
        <v>0</v>
      </c>
      <c r="O46" s="493">
        <f>O43-O37</f>
        <v>0</v>
      </c>
    </row>
    <row r="47" spans="1:15" ht="13.5" thickBot="1" x14ac:dyDescent="0.25">
      <c r="A47" s="495" t="s">
        <v>792</v>
      </c>
      <c r="B47" s="496" t="s">
        <v>747</v>
      </c>
      <c r="C47" s="420">
        <f t="shared" ref="C47:I47" si="7">C46-C41</f>
        <v>-20954</v>
      </c>
      <c r="D47" s="419">
        <f t="shared" si="7"/>
        <v>-24174</v>
      </c>
      <c r="E47" s="419">
        <f t="shared" si="7"/>
        <v>-24174</v>
      </c>
      <c r="F47" s="420">
        <f t="shared" si="7"/>
        <v>-4511</v>
      </c>
      <c r="G47" s="492">
        <f t="shared" si="7"/>
        <v>0</v>
      </c>
      <c r="H47" s="420">
        <f t="shared" si="7"/>
        <v>0</v>
      </c>
      <c r="I47" s="492">
        <f t="shared" si="7"/>
        <v>0</v>
      </c>
      <c r="J47" s="419">
        <f t="shared" si="0"/>
        <v>-4511</v>
      </c>
      <c r="K47" s="442">
        <f t="shared" si="2"/>
        <v>18.660544386530983</v>
      </c>
      <c r="L47" s="374"/>
      <c r="M47" s="493">
        <f>M46-M41</f>
        <v>0</v>
      </c>
      <c r="N47" s="494">
        <f>N46-N41</f>
        <v>0</v>
      </c>
      <c r="O47" s="493">
        <f>O46-O41</f>
        <v>0</v>
      </c>
    </row>
    <row r="50" spans="1:10" ht="14.25" x14ac:dyDescent="0.2">
      <c r="A50" s="497" t="s">
        <v>793</v>
      </c>
    </row>
    <row r="51" spans="1:10" ht="14.25" x14ac:dyDescent="0.2">
      <c r="A51" s="498" t="s">
        <v>794</v>
      </c>
    </row>
    <row r="52" spans="1:10" ht="14.25" x14ac:dyDescent="0.2">
      <c r="A52" s="499" t="s">
        <v>795</v>
      </c>
    </row>
    <row r="53" spans="1:10" s="501" customFormat="1" ht="14.25" x14ac:dyDescent="0.2">
      <c r="A53" s="499" t="s">
        <v>796</v>
      </c>
      <c r="B53" s="500"/>
      <c r="E53" s="502"/>
      <c r="F53" s="502"/>
      <c r="G53" s="502"/>
      <c r="H53" s="502"/>
      <c r="I53" s="502"/>
      <c r="J53" s="502"/>
    </row>
    <row r="56" spans="1:10" x14ac:dyDescent="0.2">
      <c r="A56" s="336" t="s">
        <v>797</v>
      </c>
      <c r="B56" s="337" t="s">
        <v>798</v>
      </c>
      <c r="C56" s="335" t="s">
        <v>799</v>
      </c>
    </row>
    <row r="57" spans="1:10" x14ac:dyDescent="0.2">
      <c r="C57" s="335" t="s">
        <v>800</v>
      </c>
    </row>
    <row r="60" spans="1:10" x14ac:dyDescent="0.2">
      <c r="A60" s="336" t="s">
        <v>801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W1" sqref="W1"/>
    </sheetView>
  </sheetViews>
  <sheetFormatPr defaultColWidth="8.7109375" defaultRowHeight="12.75" x14ac:dyDescent="0.2"/>
  <cols>
    <col min="1" max="1" width="37.7109375" style="336" customWidth="1"/>
    <col min="2" max="2" width="7.28515625" style="337" customWidth="1"/>
    <col min="3" max="4" width="11.5703125" style="335" customWidth="1"/>
    <col min="5" max="5" width="11.5703125" style="503" customWidth="1"/>
    <col min="6" max="6" width="11.42578125" style="338" customWidth="1"/>
    <col min="7" max="7" width="9.85546875" style="338" customWidth="1"/>
    <col min="8" max="8" width="9.140625" style="338" customWidth="1"/>
    <col min="9" max="9" width="9.28515625" style="338" customWidth="1"/>
    <col min="10" max="10" width="9.140625" style="338" customWidth="1"/>
    <col min="11" max="11" width="12" style="335" customWidth="1"/>
    <col min="12" max="12" width="8.7109375" style="335"/>
    <col min="13" max="13" width="11.85546875" style="335" customWidth="1"/>
    <col min="14" max="14" width="12.5703125" style="335" customWidth="1"/>
    <col min="15" max="15" width="11.85546875" style="335" customWidth="1"/>
    <col min="16" max="16" width="12" style="335" customWidth="1"/>
    <col min="17" max="16384" width="8.7109375" style="335"/>
  </cols>
  <sheetData>
    <row r="1" spans="1:16" ht="23.25" x14ac:dyDescent="0.35">
      <c r="A1" s="615"/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334"/>
    </row>
    <row r="2" spans="1:16" x14ac:dyDescent="0.2">
      <c r="O2" s="339"/>
    </row>
    <row r="3" spans="1:16" ht="18" x14ac:dyDescent="0.25">
      <c r="A3" s="504" t="s">
        <v>723</v>
      </c>
      <c r="F3" s="341"/>
      <c r="G3" s="341"/>
    </row>
    <row r="4" spans="1:16" ht="18" x14ac:dyDescent="0.25">
      <c r="A4" s="505"/>
      <c r="F4" s="341"/>
      <c r="G4" s="341"/>
    </row>
    <row r="5" spans="1:16" x14ac:dyDescent="0.2">
      <c r="A5" s="343"/>
      <c r="F5" s="341"/>
      <c r="G5" s="341"/>
    </row>
    <row r="6" spans="1:16" ht="13.5" thickBot="1" x14ac:dyDescent="0.25">
      <c r="B6" s="506"/>
      <c r="C6" s="507"/>
      <c r="F6" s="341"/>
      <c r="G6" s="341"/>
    </row>
    <row r="7" spans="1:16" ht="18.75" thickBot="1" x14ac:dyDescent="0.3">
      <c r="A7" s="344" t="s">
        <v>724</v>
      </c>
      <c r="B7" s="508"/>
      <c r="C7" s="617" t="s">
        <v>802</v>
      </c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9"/>
    </row>
    <row r="8" spans="1:16" ht="13.5" thickBot="1" x14ac:dyDescent="0.25">
      <c r="A8" s="343" t="s">
        <v>726</v>
      </c>
      <c r="F8" s="341"/>
      <c r="G8" s="341"/>
    </row>
    <row r="9" spans="1:16" ht="13.5" thickBot="1" x14ac:dyDescent="0.25">
      <c r="A9" s="509"/>
      <c r="B9" s="510"/>
      <c r="C9" s="348" t="s">
        <v>0</v>
      </c>
      <c r="D9" s="349" t="s">
        <v>727</v>
      </c>
      <c r="E9" s="350" t="s">
        <v>728</v>
      </c>
      <c r="F9" s="620" t="s">
        <v>729</v>
      </c>
      <c r="G9" s="623"/>
      <c r="H9" s="623"/>
      <c r="I9" s="624"/>
      <c r="J9" s="351" t="s">
        <v>730</v>
      </c>
      <c r="K9" s="352" t="s">
        <v>731</v>
      </c>
      <c r="L9" s="511"/>
      <c r="M9" s="510" t="s">
        <v>732</v>
      </c>
      <c r="N9" s="510" t="s">
        <v>733</v>
      </c>
      <c r="O9" s="510" t="s">
        <v>732</v>
      </c>
    </row>
    <row r="10" spans="1:16" ht="13.5" thickBot="1" x14ac:dyDescent="0.25">
      <c r="A10" s="353" t="s">
        <v>734</v>
      </c>
      <c r="B10" s="512" t="s">
        <v>735</v>
      </c>
      <c r="C10" s="355" t="s">
        <v>736</v>
      </c>
      <c r="D10" s="356">
        <v>2024</v>
      </c>
      <c r="E10" s="357">
        <v>2024</v>
      </c>
      <c r="F10" s="358" t="s">
        <v>737</v>
      </c>
      <c r="G10" s="513" t="s">
        <v>738</v>
      </c>
      <c r="H10" s="513" t="s">
        <v>739</v>
      </c>
      <c r="I10" s="514" t="s">
        <v>740</v>
      </c>
      <c r="J10" s="361" t="s">
        <v>741</v>
      </c>
      <c r="K10" s="362" t="s">
        <v>742</v>
      </c>
      <c r="L10" s="511"/>
      <c r="M10" s="515" t="s">
        <v>743</v>
      </c>
      <c r="N10" s="512" t="s">
        <v>744</v>
      </c>
      <c r="O10" s="512" t="s">
        <v>745</v>
      </c>
    </row>
    <row r="11" spans="1:16" x14ac:dyDescent="0.2">
      <c r="A11" s="364" t="s">
        <v>746</v>
      </c>
      <c r="B11" s="516"/>
      <c r="C11" s="517">
        <v>23</v>
      </c>
      <c r="D11" s="518">
        <v>23</v>
      </c>
      <c r="E11" s="518">
        <v>23</v>
      </c>
      <c r="F11" s="519">
        <v>23</v>
      </c>
      <c r="G11" s="520"/>
      <c r="H11" s="521"/>
      <c r="I11" s="522"/>
      <c r="J11" s="372" t="s">
        <v>747</v>
      </c>
      <c r="K11" s="373" t="s">
        <v>747</v>
      </c>
      <c r="L11" s="523"/>
      <c r="M11" s="524"/>
      <c r="N11" s="376"/>
      <c r="O11" s="376"/>
    </row>
    <row r="12" spans="1:16" ht="13.5" thickBot="1" x14ac:dyDescent="0.25">
      <c r="A12" s="377" t="s">
        <v>748</v>
      </c>
      <c r="B12" s="525"/>
      <c r="C12" s="526">
        <v>22.05</v>
      </c>
      <c r="D12" s="527">
        <v>22.4</v>
      </c>
      <c r="E12" s="527">
        <v>22.4</v>
      </c>
      <c r="F12" s="528">
        <v>22.4</v>
      </c>
      <c r="G12" s="529"/>
      <c r="H12" s="530"/>
      <c r="I12" s="529"/>
      <c r="J12" s="384"/>
      <c r="K12" s="385" t="s">
        <v>747</v>
      </c>
      <c r="L12" s="523"/>
      <c r="M12" s="531"/>
      <c r="N12" s="387"/>
      <c r="O12" s="387"/>
    </row>
    <row r="13" spans="1:16" x14ac:dyDescent="0.2">
      <c r="A13" s="388" t="s">
        <v>749</v>
      </c>
      <c r="B13" s="532" t="s">
        <v>750</v>
      </c>
      <c r="C13" s="533">
        <v>9785</v>
      </c>
      <c r="D13" s="391" t="s">
        <v>747</v>
      </c>
      <c r="E13" s="391" t="s">
        <v>747</v>
      </c>
      <c r="F13" s="534">
        <v>9794</v>
      </c>
      <c r="G13" s="535"/>
      <c r="H13" s="536"/>
      <c r="I13" s="535"/>
      <c r="J13" s="395" t="s">
        <v>747</v>
      </c>
      <c r="K13" s="396" t="s">
        <v>747</v>
      </c>
      <c r="L13" s="523"/>
      <c r="M13" s="524"/>
      <c r="N13" s="397"/>
      <c r="O13" s="397"/>
    </row>
    <row r="14" spans="1:16" x14ac:dyDescent="0.2">
      <c r="A14" s="398" t="s">
        <v>751</v>
      </c>
      <c r="B14" s="532" t="s">
        <v>752</v>
      </c>
      <c r="C14" s="533">
        <v>9369</v>
      </c>
      <c r="D14" s="399" t="s">
        <v>747</v>
      </c>
      <c r="E14" s="399" t="s">
        <v>747</v>
      </c>
      <c r="F14" s="537">
        <v>9384</v>
      </c>
      <c r="G14" s="535"/>
      <c r="H14" s="536"/>
      <c r="I14" s="535"/>
      <c r="J14" s="395" t="s">
        <v>747</v>
      </c>
      <c r="K14" s="396" t="s">
        <v>747</v>
      </c>
      <c r="L14" s="523"/>
      <c r="M14" s="538"/>
      <c r="N14" s="397"/>
      <c r="O14" s="397"/>
    </row>
    <row r="15" spans="1:16" x14ac:dyDescent="0.2">
      <c r="A15" s="398" t="s">
        <v>753</v>
      </c>
      <c r="B15" s="532" t="s">
        <v>754</v>
      </c>
      <c r="C15" s="533">
        <v>48</v>
      </c>
      <c r="D15" s="399" t="s">
        <v>747</v>
      </c>
      <c r="E15" s="399" t="s">
        <v>747</v>
      </c>
      <c r="F15" s="537">
        <v>48</v>
      </c>
      <c r="G15" s="535"/>
      <c r="H15" s="536"/>
      <c r="I15" s="535"/>
      <c r="J15" s="395" t="s">
        <v>747</v>
      </c>
      <c r="K15" s="396" t="s">
        <v>747</v>
      </c>
      <c r="L15" s="523"/>
      <c r="M15" s="538"/>
      <c r="N15" s="397"/>
      <c r="O15" s="397"/>
    </row>
    <row r="16" spans="1:16" x14ac:dyDescent="0.2">
      <c r="A16" s="398" t="s">
        <v>755</v>
      </c>
      <c r="B16" s="532" t="s">
        <v>747</v>
      </c>
      <c r="C16" s="533">
        <v>1130</v>
      </c>
      <c r="D16" s="399" t="s">
        <v>747</v>
      </c>
      <c r="E16" s="399" t="s">
        <v>747</v>
      </c>
      <c r="F16" s="537">
        <v>11687</v>
      </c>
      <c r="G16" s="535"/>
      <c r="H16" s="536"/>
      <c r="I16" s="535"/>
      <c r="J16" s="395" t="s">
        <v>747</v>
      </c>
      <c r="K16" s="396" t="s">
        <v>747</v>
      </c>
      <c r="L16" s="523"/>
      <c r="M16" s="538"/>
      <c r="N16" s="397"/>
      <c r="O16" s="397"/>
    </row>
    <row r="17" spans="1:15" ht="13.5" thickBot="1" x14ac:dyDescent="0.25">
      <c r="A17" s="364" t="s">
        <v>756</v>
      </c>
      <c r="B17" s="539" t="s">
        <v>757</v>
      </c>
      <c r="C17" s="540">
        <v>2818</v>
      </c>
      <c r="D17" s="404" t="s">
        <v>747</v>
      </c>
      <c r="E17" s="404" t="s">
        <v>747</v>
      </c>
      <c r="F17" s="541">
        <v>3994</v>
      </c>
      <c r="G17" s="520"/>
      <c r="H17" s="542"/>
      <c r="I17" s="543"/>
      <c r="J17" s="408" t="s">
        <v>747</v>
      </c>
      <c r="K17" s="409" t="s">
        <v>747</v>
      </c>
      <c r="L17" s="523"/>
      <c r="M17" s="544"/>
      <c r="N17" s="411"/>
      <c r="O17" s="411"/>
    </row>
    <row r="18" spans="1:15" ht="13.5" thickBot="1" x14ac:dyDescent="0.25">
      <c r="A18" s="412" t="s">
        <v>758</v>
      </c>
      <c r="B18" s="413"/>
      <c r="C18" s="414">
        <f>C13-C14+C15+C16+C17</f>
        <v>4412</v>
      </c>
      <c r="D18" s="414" t="s">
        <v>747</v>
      </c>
      <c r="E18" s="414" t="s">
        <v>747</v>
      </c>
      <c r="F18" s="415">
        <f>F13-F14+F15+F16+F17</f>
        <v>16139</v>
      </c>
      <c r="G18" s="416"/>
      <c r="H18" s="545"/>
      <c r="I18" s="546"/>
      <c r="J18" s="419" t="s">
        <v>747</v>
      </c>
      <c r="K18" s="420" t="s">
        <v>747</v>
      </c>
      <c r="L18" s="523"/>
      <c r="M18" s="547"/>
      <c r="N18" s="422"/>
      <c r="O18" s="422"/>
    </row>
    <row r="19" spans="1:15" x14ac:dyDescent="0.2">
      <c r="A19" s="364" t="s">
        <v>759</v>
      </c>
      <c r="B19" s="548" t="s">
        <v>760</v>
      </c>
      <c r="C19" s="549">
        <v>430</v>
      </c>
      <c r="D19" s="391" t="s">
        <v>747</v>
      </c>
      <c r="E19" s="391" t="s">
        <v>747</v>
      </c>
      <c r="F19" s="541">
        <v>424</v>
      </c>
      <c r="G19" s="520"/>
      <c r="H19" s="550"/>
      <c r="I19" s="551"/>
      <c r="J19" s="408" t="s">
        <v>747</v>
      </c>
      <c r="K19" s="409" t="s">
        <v>747</v>
      </c>
      <c r="L19" s="523"/>
      <c r="M19" s="552"/>
      <c r="N19" s="411"/>
      <c r="O19" s="411"/>
    </row>
    <row r="20" spans="1:15" x14ac:dyDescent="0.2">
      <c r="A20" s="398" t="s">
        <v>761</v>
      </c>
      <c r="B20" s="532" t="s">
        <v>762</v>
      </c>
      <c r="C20" s="553">
        <v>1370</v>
      </c>
      <c r="D20" s="399" t="s">
        <v>747</v>
      </c>
      <c r="E20" s="399" t="s">
        <v>747</v>
      </c>
      <c r="F20" s="537">
        <v>1373</v>
      </c>
      <c r="G20" s="535"/>
      <c r="H20" s="536"/>
      <c r="I20" s="535"/>
      <c r="J20" s="395" t="s">
        <v>747</v>
      </c>
      <c r="K20" s="396" t="s">
        <v>747</v>
      </c>
      <c r="L20" s="523"/>
      <c r="M20" s="538"/>
      <c r="N20" s="397"/>
      <c r="O20" s="397"/>
    </row>
    <row r="21" spans="1:15" x14ac:dyDescent="0.2">
      <c r="A21" s="398" t="s">
        <v>763</v>
      </c>
      <c r="B21" s="532" t="s">
        <v>747</v>
      </c>
      <c r="C21" s="553">
        <v>0</v>
      </c>
      <c r="D21" s="399" t="s">
        <v>747</v>
      </c>
      <c r="E21" s="399" t="s">
        <v>747</v>
      </c>
      <c r="F21" s="537">
        <v>0</v>
      </c>
      <c r="G21" s="535"/>
      <c r="H21" s="536"/>
      <c r="I21" s="535"/>
      <c r="J21" s="395" t="s">
        <v>747</v>
      </c>
      <c r="K21" s="396" t="s">
        <v>747</v>
      </c>
      <c r="L21" s="523"/>
      <c r="M21" s="538"/>
      <c r="N21" s="397"/>
      <c r="O21" s="397"/>
    </row>
    <row r="22" spans="1:15" x14ac:dyDescent="0.2">
      <c r="A22" s="398" t="s">
        <v>764</v>
      </c>
      <c r="B22" s="532" t="s">
        <v>747</v>
      </c>
      <c r="C22" s="553">
        <v>2561</v>
      </c>
      <c r="D22" s="399" t="s">
        <v>747</v>
      </c>
      <c r="E22" s="399" t="s">
        <v>747</v>
      </c>
      <c r="F22" s="537">
        <v>13629</v>
      </c>
      <c r="G22" s="535"/>
      <c r="H22" s="536"/>
      <c r="I22" s="535"/>
      <c r="J22" s="395" t="s">
        <v>747</v>
      </c>
      <c r="K22" s="396" t="s">
        <v>747</v>
      </c>
      <c r="L22" s="523"/>
      <c r="M22" s="538"/>
      <c r="N22" s="397"/>
      <c r="O22" s="397"/>
    </row>
    <row r="23" spans="1:15" ht="13.5" thickBot="1" x14ac:dyDescent="0.25">
      <c r="A23" s="377" t="s">
        <v>765</v>
      </c>
      <c r="B23" s="554" t="s">
        <v>747</v>
      </c>
      <c r="C23" s="553">
        <v>0</v>
      </c>
      <c r="D23" s="404" t="s">
        <v>747</v>
      </c>
      <c r="E23" s="404" t="s">
        <v>747</v>
      </c>
      <c r="F23" s="555">
        <v>0</v>
      </c>
      <c r="G23" s="543"/>
      <c r="H23" s="542"/>
      <c r="I23" s="543"/>
      <c r="J23" s="431" t="s">
        <v>747</v>
      </c>
      <c r="K23" s="432" t="s">
        <v>747</v>
      </c>
      <c r="L23" s="523"/>
      <c r="M23" s="531"/>
      <c r="N23" s="433"/>
      <c r="O23" s="433"/>
    </row>
    <row r="24" spans="1:15" x14ac:dyDescent="0.2">
      <c r="A24" s="434" t="s">
        <v>766</v>
      </c>
      <c r="B24" s="556" t="s">
        <v>747</v>
      </c>
      <c r="C24" s="557">
        <v>16997</v>
      </c>
      <c r="D24" s="558">
        <v>15829</v>
      </c>
      <c r="E24" s="558">
        <v>15829</v>
      </c>
      <c r="F24" s="559">
        <v>3957</v>
      </c>
      <c r="G24" s="560"/>
      <c r="H24" s="561"/>
      <c r="I24" s="560"/>
      <c r="J24" s="441">
        <f t="shared" ref="J24:J47" si="0">SUM(F24:I24)</f>
        <v>3957</v>
      </c>
      <c r="K24" s="442">
        <f>IF(E24=0,"x",(J24/E24*100))</f>
        <v>24.998420620380315</v>
      </c>
      <c r="L24" s="523"/>
      <c r="M24" s="524"/>
      <c r="N24" s="443"/>
      <c r="O24" s="444"/>
    </row>
    <row r="25" spans="1:15" x14ac:dyDescent="0.2">
      <c r="A25" s="398" t="s">
        <v>767</v>
      </c>
      <c r="B25" s="562" t="s">
        <v>747</v>
      </c>
      <c r="C25" s="533">
        <v>0</v>
      </c>
      <c r="D25" s="563">
        <v>0</v>
      </c>
      <c r="E25" s="563">
        <v>0</v>
      </c>
      <c r="F25" s="564">
        <v>0</v>
      </c>
      <c r="G25" s="535"/>
      <c r="H25" s="536"/>
      <c r="I25" s="535"/>
      <c r="J25" s="395">
        <f t="shared" si="0"/>
        <v>0</v>
      </c>
      <c r="K25" s="448" t="str">
        <f>IF(E25=0,"x",(J25/E25)*100)</f>
        <v>x</v>
      </c>
      <c r="L25" s="523"/>
      <c r="M25" s="538"/>
      <c r="N25" s="449"/>
      <c r="O25" s="450"/>
    </row>
    <row r="26" spans="1:15" ht="13.5" thickBot="1" x14ac:dyDescent="0.25">
      <c r="A26" s="377" t="s">
        <v>768</v>
      </c>
      <c r="B26" s="565">
        <v>672</v>
      </c>
      <c r="C26" s="566">
        <v>14388</v>
      </c>
      <c r="D26" s="567">
        <v>13546</v>
      </c>
      <c r="E26" s="567">
        <v>13546</v>
      </c>
      <c r="F26" s="568">
        <v>3387</v>
      </c>
      <c r="G26" s="569"/>
      <c r="H26" s="570"/>
      <c r="I26" s="571"/>
      <c r="J26" s="458">
        <f t="shared" si="0"/>
        <v>3387</v>
      </c>
      <c r="K26" s="459">
        <f t="shared" ref="K26" si="1">IF(E26=0,"x",(J26/E26*100))</f>
        <v>25.00369112653182</v>
      </c>
      <c r="L26" s="523"/>
      <c r="M26" s="544"/>
      <c r="N26" s="460"/>
      <c r="O26" s="461"/>
    </row>
    <row r="27" spans="1:15" x14ac:dyDescent="0.2">
      <c r="A27" s="388" t="s">
        <v>769</v>
      </c>
      <c r="B27" s="556">
        <v>501</v>
      </c>
      <c r="C27" s="533">
        <v>2011</v>
      </c>
      <c r="D27" s="572">
        <v>1529</v>
      </c>
      <c r="E27" s="572">
        <v>1529</v>
      </c>
      <c r="F27" s="573">
        <v>493</v>
      </c>
      <c r="G27" s="551"/>
      <c r="H27" s="550"/>
      <c r="I27" s="551"/>
      <c r="J27" s="441">
        <f t="shared" si="0"/>
        <v>493</v>
      </c>
      <c r="K27" s="464">
        <f t="shared" ref="K27:K47" si="2">IF(E27=0,"x",(J27/E27)*100)</f>
        <v>32.243296272073252</v>
      </c>
      <c r="L27" s="523"/>
      <c r="M27" s="552"/>
      <c r="N27" s="465"/>
      <c r="O27" s="466"/>
    </row>
    <row r="28" spans="1:15" x14ac:dyDescent="0.2">
      <c r="A28" s="398" t="s">
        <v>770</v>
      </c>
      <c r="B28" s="562">
        <v>502</v>
      </c>
      <c r="C28" s="533">
        <v>1352</v>
      </c>
      <c r="D28" s="574">
        <v>1109</v>
      </c>
      <c r="E28" s="574">
        <v>1109</v>
      </c>
      <c r="F28" s="575">
        <v>7</v>
      </c>
      <c r="G28" s="535"/>
      <c r="H28" s="536"/>
      <c r="I28" s="535"/>
      <c r="J28" s="395">
        <f t="shared" si="0"/>
        <v>7</v>
      </c>
      <c r="K28" s="448">
        <f t="shared" si="2"/>
        <v>0.63119927862939584</v>
      </c>
      <c r="L28" s="523"/>
      <c r="M28" s="538"/>
      <c r="N28" s="449"/>
      <c r="O28" s="450"/>
    </row>
    <row r="29" spans="1:15" x14ac:dyDescent="0.2">
      <c r="A29" s="398" t="s">
        <v>771</v>
      </c>
      <c r="B29" s="562">
        <v>504</v>
      </c>
      <c r="C29" s="533">
        <v>0</v>
      </c>
      <c r="D29" s="574">
        <v>0</v>
      </c>
      <c r="E29" s="574">
        <v>0</v>
      </c>
      <c r="F29" s="575">
        <v>0</v>
      </c>
      <c r="G29" s="535"/>
      <c r="H29" s="536"/>
      <c r="I29" s="535"/>
      <c r="J29" s="395">
        <f t="shared" si="0"/>
        <v>0</v>
      </c>
      <c r="K29" s="448" t="str">
        <f t="shared" si="2"/>
        <v>x</v>
      </c>
      <c r="L29" s="523"/>
      <c r="M29" s="538"/>
      <c r="N29" s="449"/>
      <c r="O29" s="450"/>
    </row>
    <row r="30" spans="1:15" x14ac:dyDescent="0.2">
      <c r="A30" s="398" t="s">
        <v>772</v>
      </c>
      <c r="B30" s="562">
        <v>511</v>
      </c>
      <c r="C30" s="533">
        <v>81</v>
      </c>
      <c r="D30" s="574">
        <v>80</v>
      </c>
      <c r="E30" s="574">
        <v>80</v>
      </c>
      <c r="F30" s="575">
        <v>20</v>
      </c>
      <c r="G30" s="535"/>
      <c r="H30" s="536"/>
      <c r="I30" s="535"/>
      <c r="J30" s="395">
        <f t="shared" si="0"/>
        <v>20</v>
      </c>
      <c r="K30" s="448">
        <f t="shared" si="2"/>
        <v>25</v>
      </c>
      <c r="L30" s="523"/>
      <c r="M30" s="538"/>
      <c r="N30" s="449"/>
      <c r="O30" s="450"/>
    </row>
    <row r="31" spans="1:15" x14ac:dyDescent="0.2">
      <c r="A31" s="398" t="s">
        <v>773</v>
      </c>
      <c r="B31" s="562">
        <v>518</v>
      </c>
      <c r="C31" s="533">
        <v>621</v>
      </c>
      <c r="D31" s="574">
        <v>800</v>
      </c>
      <c r="E31" s="574">
        <v>800</v>
      </c>
      <c r="F31" s="575">
        <v>258</v>
      </c>
      <c r="G31" s="535"/>
      <c r="H31" s="536"/>
      <c r="I31" s="535"/>
      <c r="J31" s="395">
        <f t="shared" si="0"/>
        <v>258</v>
      </c>
      <c r="K31" s="448">
        <f t="shared" si="2"/>
        <v>32.25</v>
      </c>
      <c r="L31" s="523"/>
      <c r="M31" s="538"/>
      <c r="N31" s="449"/>
      <c r="O31" s="450"/>
    </row>
    <row r="32" spans="1:15" x14ac:dyDescent="0.2">
      <c r="A32" s="398" t="s">
        <v>774</v>
      </c>
      <c r="B32" s="562">
        <v>521</v>
      </c>
      <c r="C32" s="533">
        <v>9260</v>
      </c>
      <c r="D32" s="574">
        <v>9410</v>
      </c>
      <c r="E32" s="574">
        <v>9410</v>
      </c>
      <c r="F32" s="575">
        <v>1940</v>
      </c>
      <c r="G32" s="535"/>
      <c r="H32" s="536"/>
      <c r="I32" s="535"/>
      <c r="J32" s="395">
        <f t="shared" si="0"/>
        <v>1940</v>
      </c>
      <c r="K32" s="448">
        <f t="shared" si="2"/>
        <v>20.616365568544101</v>
      </c>
      <c r="L32" s="523"/>
      <c r="M32" s="538"/>
      <c r="N32" s="449"/>
      <c r="O32" s="450"/>
    </row>
    <row r="33" spans="1:15" x14ac:dyDescent="0.2">
      <c r="A33" s="398" t="s">
        <v>775</v>
      </c>
      <c r="B33" s="562" t="s">
        <v>776</v>
      </c>
      <c r="C33" s="533">
        <v>3584</v>
      </c>
      <c r="D33" s="574">
        <v>3568</v>
      </c>
      <c r="E33" s="574">
        <v>3568</v>
      </c>
      <c r="F33" s="575">
        <v>747</v>
      </c>
      <c r="G33" s="535"/>
      <c r="H33" s="536"/>
      <c r="I33" s="535"/>
      <c r="J33" s="395">
        <f t="shared" si="0"/>
        <v>747</v>
      </c>
      <c r="K33" s="448">
        <f t="shared" si="2"/>
        <v>20.93609865470852</v>
      </c>
      <c r="L33" s="523"/>
      <c r="M33" s="538"/>
      <c r="N33" s="449"/>
      <c r="O33" s="450"/>
    </row>
    <row r="34" spans="1:15" x14ac:dyDescent="0.2">
      <c r="A34" s="398" t="s">
        <v>777</v>
      </c>
      <c r="B34" s="562">
        <v>557</v>
      </c>
      <c r="C34" s="533">
        <v>0</v>
      </c>
      <c r="D34" s="574">
        <v>0</v>
      </c>
      <c r="E34" s="574">
        <v>0</v>
      </c>
      <c r="F34" s="575">
        <v>0</v>
      </c>
      <c r="G34" s="535"/>
      <c r="H34" s="536"/>
      <c r="I34" s="535"/>
      <c r="J34" s="395">
        <f t="shared" si="0"/>
        <v>0</v>
      </c>
      <c r="K34" s="448" t="str">
        <f t="shared" si="2"/>
        <v>x</v>
      </c>
      <c r="L34" s="523"/>
      <c r="M34" s="538"/>
      <c r="N34" s="449"/>
      <c r="O34" s="450"/>
    </row>
    <row r="35" spans="1:15" x14ac:dyDescent="0.2">
      <c r="A35" s="398" t="s">
        <v>778</v>
      </c>
      <c r="B35" s="562">
        <v>551</v>
      </c>
      <c r="C35" s="533">
        <v>24</v>
      </c>
      <c r="D35" s="574">
        <v>24</v>
      </c>
      <c r="E35" s="574">
        <v>24</v>
      </c>
      <c r="F35" s="575">
        <v>6</v>
      </c>
      <c r="G35" s="535"/>
      <c r="H35" s="536"/>
      <c r="I35" s="535"/>
      <c r="J35" s="395">
        <f t="shared" si="0"/>
        <v>6</v>
      </c>
      <c r="K35" s="448">
        <f t="shared" si="2"/>
        <v>25</v>
      </c>
      <c r="L35" s="523"/>
      <c r="M35" s="538"/>
      <c r="N35" s="449"/>
      <c r="O35" s="450"/>
    </row>
    <row r="36" spans="1:15" ht="13.5" thickBot="1" x14ac:dyDescent="0.25">
      <c r="A36" s="364" t="s">
        <v>779</v>
      </c>
      <c r="B36" s="576" t="s">
        <v>780</v>
      </c>
      <c r="C36" s="577">
        <v>1131</v>
      </c>
      <c r="D36" s="578">
        <v>218</v>
      </c>
      <c r="E36" s="578">
        <v>218</v>
      </c>
      <c r="F36" s="579">
        <v>33</v>
      </c>
      <c r="G36" s="520"/>
      <c r="H36" s="542"/>
      <c r="I36" s="535"/>
      <c r="J36" s="458">
        <f t="shared" si="0"/>
        <v>33</v>
      </c>
      <c r="K36" s="459">
        <f t="shared" si="2"/>
        <v>15.137614678899084</v>
      </c>
      <c r="L36" s="523"/>
      <c r="M36" s="531"/>
      <c r="N36" s="473"/>
      <c r="O36" s="474"/>
    </row>
    <row r="37" spans="1:15" ht="13.5" thickBot="1" x14ac:dyDescent="0.25">
      <c r="A37" s="412" t="s">
        <v>781</v>
      </c>
      <c r="B37" s="475"/>
      <c r="C37" s="419">
        <f t="shared" ref="C37:I37" si="3">SUM(C27:C36)</f>
        <v>18064</v>
      </c>
      <c r="D37" s="580">
        <f t="shared" si="3"/>
        <v>16738</v>
      </c>
      <c r="E37" s="580">
        <f t="shared" si="3"/>
        <v>16738</v>
      </c>
      <c r="F37" s="420">
        <f t="shared" si="3"/>
        <v>3504</v>
      </c>
      <c r="G37" s="476">
        <f t="shared" si="3"/>
        <v>0</v>
      </c>
      <c r="H37" s="415">
        <f t="shared" si="3"/>
        <v>0</v>
      </c>
      <c r="I37" s="476">
        <f t="shared" si="3"/>
        <v>0</v>
      </c>
      <c r="J37" s="419">
        <f t="shared" si="0"/>
        <v>3504</v>
      </c>
      <c r="K37" s="477">
        <f t="shared" si="2"/>
        <v>20.934400764726966</v>
      </c>
      <c r="L37" s="523"/>
      <c r="M37" s="478">
        <f>SUM(M27:M36)</f>
        <v>0</v>
      </c>
      <c r="N37" s="479">
        <f>SUM(N27:N36)</f>
        <v>0</v>
      </c>
      <c r="O37" s="478">
        <f>SUM(O27:O36)</f>
        <v>0</v>
      </c>
    </row>
    <row r="38" spans="1:15" x14ac:dyDescent="0.2">
      <c r="A38" s="388" t="s">
        <v>782</v>
      </c>
      <c r="B38" s="556">
        <v>601</v>
      </c>
      <c r="C38" s="581">
        <v>0</v>
      </c>
      <c r="D38" s="572">
        <v>0</v>
      </c>
      <c r="E38" s="572">
        <v>0</v>
      </c>
      <c r="F38" s="582">
        <v>0</v>
      </c>
      <c r="G38" s="551"/>
      <c r="H38" s="550"/>
      <c r="I38" s="535"/>
      <c r="J38" s="441">
        <f t="shared" si="0"/>
        <v>0</v>
      </c>
      <c r="K38" s="442" t="str">
        <f t="shared" si="2"/>
        <v>x</v>
      </c>
      <c r="L38" s="523"/>
      <c r="M38" s="552"/>
      <c r="N38" s="465"/>
      <c r="O38" s="466"/>
    </row>
    <row r="39" spans="1:15" x14ac:dyDescent="0.2">
      <c r="A39" s="398" t="s">
        <v>783</v>
      </c>
      <c r="B39" s="562">
        <v>602</v>
      </c>
      <c r="C39" s="533">
        <v>514</v>
      </c>
      <c r="D39" s="574">
        <v>525</v>
      </c>
      <c r="E39" s="574">
        <v>525</v>
      </c>
      <c r="F39" s="575">
        <v>171</v>
      </c>
      <c r="G39" s="535"/>
      <c r="H39" s="536"/>
      <c r="I39" s="535"/>
      <c r="J39" s="395">
        <f t="shared" si="0"/>
        <v>171</v>
      </c>
      <c r="K39" s="448">
        <f t="shared" si="2"/>
        <v>32.571428571428577</v>
      </c>
      <c r="L39" s="523"/>
      <c r="M39" s="538"/>
      <c r="N39" s="449"/>
      <c r="O39" s="450"/>
    </row>
    <row r="40" spans="1:15" x14ac:dyDescent="0.2">
      <c r="A40" s="398" t="s">
        <v>784</v>
      </c>
      <c r="B40" s="562">
        <v>604</v>
      </c>
      <c r="C40" s="533">
        <v>0</v>
      </c>
      <c r="D40" s="574">
        <v>0</v>
      </c>
      <c r="E40" s="574">
        <v>0</v>
      </c>
      <c r="F40" s="575">
        <v>0</v>
      </c>
      <c r="G40" s="535"/>
      <c r="H40" s="536"/>
      <c r="I40" s="535"/>
      <c r="J40" s="395">
        <f t="shared" si="0"/>
        <v>0</v>
      </c>
      <c r="K40" s="448" t="str">
        <f t="shared" si="2"/>
        <v>x</v>
      </c>
      <c r="L40" s="523"/>
      <c r="M40" s="538"/>
      <c r="N40" s="449"/>
      <c r="O40" s="450"/>
    </row>
    <row r="41" spans="1:15" x14ac:dyDescent="0.2">
      <c r="A41" s="398" t="s">
        <v>785</v>
      </c>
      <c r="B41" s="562" t="s">
        <v>786</v>
      </c>
      <c r="C41" s="533">
        <v>16997</v>
      </c>
      <c r="D41" s="574">
        <v>15829</v>
      </c>
      <c r="E41" s="574">
        <v>15829</v>
      </c>
      <c r="F41" s="575">
        <v>3957</v>
      </c>
      <c r="G41" s="535"/>
      <c r="H41" s="536"/>
      <c r="I41" s="535"/>
      <c r="J41" s="395">
        <f t="shared" si="0"/>
        <v>3957</v>
      </c>
      <c r="K41" s="448">
        <f t="shared" si="2"/>
        <v>24.998420620380315</v>
      </c>
      <c r="L41" s="523"/>
      <c r="M41" s="538"/>
      <c r="N41" s="449"/>
      <c r="O41" s="450"/>
    </row>
    <row r="42" spans="1:15" ht="13.5" thickBot="1" x14ac:dyDescent="0.25">
      <c r="A42" s="364" t="s">
        <v>787</v>
      </c>
      <c r="B42" s="576" t="s">
        <v>788</v>
      </c>
      <c r="C42" s="540">
        <v>604</v>
      </c>
      <c r="D42" s="578">
        <v>384</v>
      </c>
      <c r="E42" s="578">
        <v>384</v>
      </c>
      <c r="F42" s="579">
        <v>38</v>
      </c>
      <c r="G42" s="520"/>
      <c r="H42" s="542"/>
      <c r="I42" s="535"/>
      <c r="J42" s="458">
        <f t="shared" si="0"/>
        <v>38</v>
      </c>
      <c r="K42" s="459">
        <f t="shared" si="2"/>
        <v>9.8958333333333321</v>
      </c>
      <c r="L42" s="523"/>
      <c r="M42" s="531"/>
      <c r="N42" s="473"/>
      <c r="O42" s="474"/>
    </row>
    <row r="43" spans="1:15" ht="13.5" thickBot="1" x14ac:dyDescent="0.25">
      <c r="A43" s="412" t="s">
        <v>789</v>
      </c>
      <c r="B43" s="475" t="s">
        <v>747</v>
      </c>
      <c r="C43" s="419">
        <f t="shared" ref="C43:I43" si="4">SUM(C38:C42)</f>
        <v>18115</v>
      </c>
      <c r="D43" s="580">
        <f t="shared" si="4"/>
        <v>16738</v>
      </c>
      <c r="E43" s="580">
        <f t="shared" si="4"/>
        <v>16738</v>
      </c>
      <c r="F43" s="420">
        <f t="shared" si="4"/>
        <v>4166</v>
      </c>
      <c r="G43" s="476">
        <f t="shared" si="4"/>
        <v>0</v>
      </c>
      <c r="H43" s="415">
        <f t="shared" si="4"/>
        <v>0</v>
      </c>
      <c r="I43" s="482">
        <f t="shared" si="4"/>
        <v>0</v>
      </c>
      <c r="J43" s="419">
        <f t="shared" si="0"/>
        <v>4166</v>
      </c>
      <c r="K43" s="464">
        <f t="shared" si="2"/>
        <v>24.889473055323215</v>
      </c>
      <c r="L43" s="523"/>
      <c r="M43" s="478">
        <f>SUM(M38:M42)</f>
        <v>0</v>
      </c>
      <c r="N43" s="479">
        <f>SUM(N38:N42)</f>
        <v>0</v>
      </c>
      <c r="O43" s="478">
        <f>SUM(O38:O42)</f>
        <v>0</v>
      </c>
    </row>
    <row r="44" spans="1:15" s="593" customFormat="1" ht="13.5" thickBot="1" x14ac:dyDescent="0.25">
      <c r="A44" s="583"/>
      <c r="B44" s="584"/>
      <c r="C44" s="540"/>
      <c r="D44" s="585"/>
      <c r="E44" s="585"/>
      <c r="F44" s="586"/>
      <c r="G44" s="549"/>
      <c r="H44" s="587"/>
      <c r="I44" s="549"/>
      <c r="J44" s="588"/>
      <c r="K44" s="589"/>
      <c r="L44" s="590"/>
      <c r="M44" s="591"/>
      <c r="N44" s="592"/>
      <c r="O44" s="592"/>
    </row>
    <row r="45" spans="1:15" ht="13.5" thickBot="1" x14ac:dyDescent="0.25">
      <c r="A45" s="491" t="s">
        <v>790</v>
      </c>
      <c r="B45" s="475" t="s">
        <v>747</v>
      </c>
      <c r="C45" s="420">
        <f t="shared" ref="C45:I45" si="5">C43-C41</f>
        <v>1118</v>
      </c>
      <c r="D45" s="419">
        <f t="shared" si="5"/>
        <v>909</v>
      </c>
      <c r="E45" s="419">
        <f t="shared" si="5"/>
        <v>909</v>
      </c>
      <c r="F45" s="420">
        <f t="shared" si="5"/>
        <v>209</v>
      </c>
      <c r="G45" s="492">
        <f t="shared" si="5"/>
        <v>0</v>
      </c>
      <c r="H45" s="420">
        <f t="shared" si="5"/>
        <v>0</v>
      </c>
      <c r="I45" s="492">
        <f t="shared" si="5"/>
        <v>0</v>
      </c>
      <c r="J45" s="441">
        <f t="shared" si="0"/>
        <v>209</v>
      </c>
      <c r="K45" s="442">
        <f t="shared" si="2"/>
        <v>22.992299229922992</v>
      </c>
      <c r="L45" s="523"/>
      <c r="M45" s="493">
        <f>M43-M41</f>
        <v>0</v>
      </c>
      <c r="N45" s="494">
        <f>N43-N41</f>
        <v>0</v>
      </c>
      <c r="O45" s="493">
        <f>O43-O41</f>
        <v>0</v>
      </c>
    </row>
    <row r="46" spans="1:15" ht="13.5" thickBot="1" x14ac:dyDescent="0.25">
      <c r="A46" s="412" t="s">
        <v>791</v>
      </c>
      <c r="B46" s="475" t="s">
        <v>747</v>
      </c>
      <c r="C46" s="420">
        <f t="shared" ref="C46:I46" si="6">C43-C37</f>
        <v>51</v>
      </c>
      <c r="D46" s="419">
        <f t="shared" si="6"/>
        <v>0</v>
      </c>
      <c r="E46" s="419">
        <f t="shared" si="6"/>
        <v>0</v>
      </c>
      <c r="F46" s="420">
        <f t="shared" si="6"/>
        <v>662</v>
      </c>
      <c r="G46" s="492">
        <f t="shared" si="6"/>
        <v>0</v>
      </c>
      <c r="H46" s="420">
        <f t="shared" si="6"/>
        <v>0</v>
      </c>
      <c r="I46" s="492">
        <f t="shared" si="6"/>
        <v>0</v>
      </c>
      <c r="J46" s="441">
        <f t="shared" si="0"/>
        <v>662</v>
      </c>
      <c r="K46" s="442" t="str">
        <f t="shared" si="2"/>
        <v>x</v>
      </c>
      <c r="L46" s="523"/>
      <c r="M46" s="493">
        <f>M43-M37</f>
        <v>0</v>
      </c>
      <c r="N46" s="494">
        <f>N43-N37</f>
        <v>0</v>
      </c>
      <c r="O46" s="493">
        <f>O43-O37</f>
        <v>0</v>
      </c>
    </row>
    <row r="47" spans="1:15" ht="13.5" thickBot="1" x14ac:dyDescent="0.25">
      <c r="A47" s="495" t="s">
        <v>792</v>
      </c>
      <c r="B47" s="496" t="s">
        <v>747</v>
      </c>
      <c r="C47" s="420">
        <f t="shared" ref="C47:I47" si="7">C46-C41</f>
        <v>-16946</v>
      </c>
      <c r="D47" s="419">
        <f t="shared" si="7"/>
        <v>-15829</v>
      </c>
      <c r="E47" s="419">
        <f t="shared" si="7"/>
        <v>-15829</v>
      </c>
      <c r="F47" s="420">
        <f t="shared" si="7"/>
        <v>-3295</v>
      </c>
      <c r="G47" s="492">
        <f t="shared" si="7"/>
        <v>0</v>
      </c>
      <c r="H47" s="420">
        <f t="shared" si="7"/>
        <v>0</v>
      </c>
      <c r="I47" s="492">
        <f t="shared" si="7"/>
        <v>0</v>
      </c>
      <c r="J47" s="419">
        <f t="shared" si="0"/>
        <v>-3295</v>
      </c>
      <c r="K47" s="442">
        <f t="shared" si="2"/>
        <v>20.816223387453409</v>
      </c>
      <c r="L47" s="523"/>
      <c r="M47" s="493">
        <f>M46-M41</f>
        <v>0</v>
      </c>
      <c r="N47" s="494">
        <f>N46-N41</f>
        <v>0</v>
      </c>
      <c r="O47" s="493">
        <f>O46-O41</f>
        <v>0</v>
      </c>
    </row>
    <row r="50" spans="1:10" ht="14.25" x14ac:dyDescent="0.2">
      <c r="A50" s="594" t="s">
        <v>793</v>
      </c>
    </row>
    <row r="51" spans="1:10" s="511" customFormat="1" ht="14.25" x14ac:dyDescent="0.2">
      <c r="A51" s="595" t="s">
        <v>794</v>
      </c>
      <c r="B51" s="596"/>
      <c r="E51" s="503"/>
      <c r="F51" s="503"/>
      <c r="G51" s="503"/>
      <c r="H51" s="503"/>
      <c r="I51" s="503"/>
      <c r="J51" s="503"/>
    </row>
    <row r="52" spans="1:10" s="511" customFormat="1" ht="14.25" x14ac:dyDescent="0.2">
      <c r="A52" s="499" t="s">
        <v>795</v>
      </c>
      <c r="B52" s="596"/>
      <c r="E52" s="503"/>
      <c r="F52" s="503"/>
      <c r="G52" s="503"/>
      <c r="H52" s="503"/>
      <c r="I52" s="503"/>
      <c r="J52" s="503"/>
    </row>
    <row r="53" spans="1:10" s="501" customFormat="1" ht="14.25" x14ac:dyDescent="0.2">
      <c r="A53" s="499" t="s">
        <v>796</v>
      </c>
      <c r="B53" s="500"/>
      <c r="E53" s="502"/>
      <c r="F53" s="502"/>
      <c r="G53" s="502"/>
      <c r="H53" s="502"/>
      <c r="I53" s="502"/>
      <c r="J53" s="502"/>
    </row>
    <row r="56" spans="1:10" x14ac:dyDescent="0.2">
      <c r="A56" s="336" t="s">
        <v>803</v>
      </c>
    </row>
    <row r="58" spans="1:10" x14ac:dyDescent="0.2">
      <c r="A58" s="336" t="s">
        <v>804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W1" sqref="W1"/>
    </sheetView>
  </sheetViews>
  <sheetFormatPr defaultColWidth="8.7109375" defaultRowHeight="12.75" x14ac:dyDescent="0.2"/>
  <cols>
    <col min="1" max="1" width="37.7109375" style="336" customWidth="1"/>
    <col min="2" max="2" width="7.28515625" style="337" customWidth="1"/>
    <col min="3" max="4" width="11.5703125" style="335" customWidth="1"/>
    <col min="5" max="5" width="11.5703125" style="338" customWidth="1"/>
    <col min="6" max="6" width="11.42578125" style="338" customWidth="1"/>
    <col min="7" max="7" width="9.85546875" style="338" customWidth="1"/>
    <col min="8" max="8" width="9.140625" style="338" customWidth="1"/>
    <col min="9" max="9" width="9.28515625" style="338" customWidth="1"/>
    <col min="10" max="10" width="9.140625" style="338" customWidth="1"/>
    <col min="11" max="11" width="12" style="335" customWidth="1"/>
    <col min="12" max="12" width="8.7109375" style="335"/>
    <col min="13" max="13" width="11.85546875" style="335" customWidth="1"/>
    <col min="14" max="14" width="12.5703125" style="335" customWidth="1"/>
    <col min="15" max="15" width="11.85546875" style="335" customWidth="1"/>
    <col min="16" max="16" width="12" style="335" customWidth="1"/>
    <col min="17" max="16384" width="8.7109375" style="335"/>
  </cols>
  <sheetData>
    <row r="1" spans="1:16" ht="23.25" x14ac:dyDescent="0.35">
      <c r="A1" s="615"/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334"/>
    </row>
    <row r="2" spans="1:16" x14ac:dyDescent="0.2">
      <c r="O2" s="339"/>
    </row>
    <row r="3" spans="1:16" ht="18.75" x14ac:dyDescent="0.3">
      <c r="A3" s="340" t="s">
        <v>723</v>
      </c>
      <c r="F3" s="341"/>
      <c r="G3" s="341"/>
    </row>
    <row r="4" spans="1:16" ht="18" x14ac:dyDescent="0.25">
      <c r="A4" s="342"/>
      <c r="F4" s="341"/>
      <c r="G4" s="341"/>
    </row>
    <row r="5" spans="1:16" x14ac:dyDescent="0.2">
      <c r="A5" s="343"/>
      <c r="F5" s="341"/>
      <c r="G5" s="341"/>
    </row>
    <row r="6" spans="1:16" ht="13.5" thickBot="1" x14ac:dyDescent="0.25">
      <c r="F6" s="341"/>
      <c r="G6" s="341"/>
    </row>
    <row r="7" spans="1:16" ht="18.75" thickBot="1" x14ac:dyDescent="0.3">
      <c r="A7" s="344" t="s">
        <v>724</v>
      </c>
      <c r="B7" s="345"/>
      <c r="C7" s="625" t="s">
        <v>805</v>
      </c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7"/>
    </row>
    <row r="8" spans="1:16" ht="13.5" thickBot="1" x14ac:dyDescent="0.25">
      <c r="A8" s="343" t="s">
        <v>726</v>
      </c>
      <c r="F8" s="341"/>
      <c r="G8" s="341"/>
    </row>
    <row r="9" spans="1:16" ht="13.5" thickBot="1" x14ac:dyDescent="0.25">
      <c r="A9" s="346"/>
      <c r="B9" s="347"/>
      <c r="C9" s="348" t="s">
        <v>0</v>
      </c>
      <c r="D9" s="349" t="s">
        <v>727</v>
      </c>
      <c r="E9" s="350" t="s">
        <v>728</v>
      </c>
      <c r="F9" s="620" t="s">
        <v>729</v>
      </c>
      <c r="G9" s="621"/>
      <c r="H9" s="621"/>
      <c r="I9" s="622"/>
      <c r="J9" s="351" t="s">
        <v>730</v>
      </c>
      <c r="K9" s="352" t="s">
        <v>731</v>
      </c>
      <c r="M9" s="347" t="s">
        <v>732</v>
      </c>
      <c r="N9" s="347" t="s">
        <v>733</v>
      </c>
      <c r="O9" s="347" t="s">
        <v>732</v>
      </c>
    </row>
    <row r="10" spans="1:16" ht="13.5" thickBot="1" x14ac:dyDescent="0.25">
      <c r="A10" s="353" t="s">
        <v>734</v>
      </c>
      <c r="B10" s="354" t="s">
        <v>735</v>
      </c>
      <c r="C10" s="355" t="s">
        <v>736</v>
      </c>
      <c r="D10" s="356">
        <v>2024</v>
      </c>
      <c r="E10" s="357">
        <v>2024</v>
      </c>
      <c r="F10" s="358" t="s">
        <v>737</v>
      </c>
      <c r="G10" s="359" t="s">
        <v>738</v>
      </c>
      <c r="H10" s="359" t="s">
        <v>739</v>
      </c>
      <c r="I10" s="360" t="s">
        <v>740</v>
      </c>
      <c r="J10" s="361" t="s">
        <v>741</v>
      </c>
      <c r="K10" s="362" t="s">
        <v>742</v>
      </c>
      <c r="M10" s="363" t="s">
        <v>743</v>
      </c>
      <c r="N10" s="354" t="s">
        <v>744</v>
      </c>
      <c r="O10" s="354" t="s">
        <v>745</v>
      </c>
    </row>
    <row r="11" spans="1:16" x14ac:dyDescent="0.2">
      <c r="A11" s="364" t="s">
        <v>746</v>
      </c>
      <c r="B11" s="365"/>
      <c r="C11" s="366">
        <v>34</v>
      </c>
      <c r="D11" s="367">
        <v>32</v>
      </c>
      <c r="E11" s="367">
        <v>32</v>
      </c>
      <c r="F11" s="368">
        <v>31</v>
      </c>
      <c r="G11" s="369"/>
      <c r="H11" s="370"/>
      <c r="I11" s="371"/>
      <c r="J11" s="372" t="s">
        <v>747</v>
      </c>
      <c r="K11" s="373" t="s">
        <v>747</v>
      </c>
      <c r="L11" s="374"/>
      <c r="M11" s="375"/>
      <c r="N11" s="376"/>
      <c r="O11" s="376"/>
    </row>
    <row r="12" spans="1:16" ht="13.5" thickBot="1" x14ac:dyDescent="0.25">
      <c r="A12" s="377" t="s">
        <v>748</v>
      </c>
      <c r="B12" s="378"/>
      <c r="C12" s="379">
        <v>33.909999999999997</v>
      </c>
      <c r="D12" s="380">
        <v>32</v>
      </c>
      <c r="E12" s="380">
        <v>32</v>
      </c>
      <c r="F12" s="381">
        <v>31</v>
      </c>
      <c r="G12" s="382"/>
      <c r="H12" s="383"/>
      <c r="I12" s="382"/>
      <c r="J12" s="384"/>
      <c r="K12" s="385" t="s">
        <v>747</v>
      </c>
      <c r="L12" s="374"/>
      <c r="M12" s="386"/>
      <c r="N12" s="387"/>
      <c r="O12" s="387"/>
    </row>
    <row r="13" spans="1:16" x14ac:dyDescent="0.2">
      <c r="A13" s="388" t="s">
        <v>749</v>
      </c>
      <c r="B13" s="389" t="s">
        <v>750</v>
      </c>
      <c r="C13" s="390">
        <v>23152</v>
      </c>
      <c r="D13" s="391" t="s">
        <v>747</v>
      </c>
      <c r="E13" s="391" t="s">
        <v>747</v>
      </c>
      <c r="F13" s="392">
        <v>21536</v>
      </c>
      <c r="G13" s="393"/>
      <c r="H13" s="394"/>
      <c r="I13" s="393"/>
      <c r="J13" s="395" t="s">
        <v>747</v>
      </c>
      <c r="K13" s="396" t="s">
        <v>747</v>
      </c>
      <c r="L13" s="374"/>
      <c r="M13" s="375"/>
      <c r="N13" s="397"/>
      <c r="O13" s="397"/>
    </row>
    <row r="14" spans="1:16" x14ac:dyDescent="0.2">
      <c r="A14" s="398" t="s">
        <v>751</v>
      </c>
      <c r="B14" s="389" t="s">
        <v>752</v>
      </c>
      <c r="C14" s="390">
        <v>19168</v>
      </c>
      <c r="D14" s="399" t="s">
        <v>747</v>
      </c>
      <c r="E14" s="399" t="s">
        <v>747</v>
      </c>
      <c r="F14" s="400">
        <v>17826</v>
      </c>
      <c r="G14" s="393"/>
      <c r="H14" s="394"/>
      <c r="I14" s="393"/>
      <c r="J14" s="395" t="s">
        <v>747</v>
      </c>
      <c r="K14" s="396" t="s">
        <v>747</v>
      </c>
      <c r="L14" s="374"/>
      <c r="M14" s="401"/>
      <c r="N14" s="397"/>
      <c r="O14" s="397"/>
    </row>
    <row r="15" spans="1:16" x14ac:dyDescent="0.2">
      <c r="A15" s="398" t="s">
        <v>753</v>
      </c>
      <c r="B15" s="389" t="s">
        <v>754</v>
      </c>
      <c r="C15" s="390">
        <v>106</v>
      </c>
      <c r="D15" s="399" t="s">
        <v>747</v>
      </c>
      <c r="E15" s="399" t="s">
        <v>747</v>
      </c>
      <c r="F15" s="400">
        <v>106</v>
      </c>
      <c r="G15" s="393"/>
      <c r="H15" s="394"/>
      <c r="I15" s="393"/>
      <c r="J15" s="395" t="s">
        <v>747</v>
      </c>
      <c r="K15" s="396" t="s">
        <v>747</v>
      </c>
      <c r="L15" s="374"/>
      <c r="M15" s="401"/>
      <c r="N15" s="397"/>
      <c r="O15" s="397"/>
    </row>
    <row r="16" spans="1:16" x14ac:dyDescent="0.2">
      <c r="A16" s="398" t="s">
        <v>755</v>
      </c>
      <c r="B16" s="389" t="s">
        <v>747</v>
      </c>
      <c r="C16" s="390">
        <v>8520</v>
      </c>
      <c r="D16" s="399" t="s">
        <v>747</v>
      </c>
      <c r="E16" s="399" t="s">
        <v>747</v>
      </c>
      <c r="F16" s="400">
        <v>25536</v>
      </c>
      <c r="G16" s="393"/>
      <c r="H16" s="394"/>
      <c r="I16" s="393"/>
      <c r="J16" s="395" t="s">
        <v>747</v>
      </c>
      <c r="K16" s="396" t="s">
        <v>747</v>
      </c>
      <c r="L16" s="374"/>
      <c r="M16" s="401"/>
      <c r="N16" s="397"/>
      <c r="O16" s="397"/>
    </row>
    <row r="17" spans="1:15" ht="13.5" thickBot="1" x14ac:dyDescent="0.25">
      <c r="A17" s="364" t="s">
        <v>756</v>
      </c>
      <c r="B17" s="402" t="s">
        <v>757</v>
      </c>
      <c r="C17" s="403">
        <v>13586</v>
      </c>
      <c r="D17" s="404" t="s">
        <v>747</v>
      </c>
      <c r="E17" s="404" t="s">
        <v>747</v>
      </c>
      <c r="F17" s="405">
        <v>14541</v>
      </c>
      <c r="G17" s="369"/>
      <c r="H17" s="406"/>
      <c r="I17" s="407"/>
      <c r="J17" s="408" t="s">
        <v>747</v>
      </c>
      <c r="K17" s="409" t="s">
        <v>747</v>
      </c>
      <c r="L17" s="374"/>
      <c r="M17" s="410"/>
      <c r="N17" s="411"/>
      <c r="O17" s="411"/>
    </row>
    <row r="18" spans="1:15" ht="13.5" thickBot="1" x14ac:dyDescent="0.25">
      <c r="A18" s="412" t="s">
        <v>758</v>
      </c>
      <c r="B18" s="413"/>
      <c r="C18" s="414">
        <f>C13-C14+C15+C16+C17</f>
        <v>26196</v>
      </c>
      <c r="D18" s="414" t="s">
        <v>747</v>
      </c>
      <c r="E18" s="414" t="s">
        <v>747</v>
      </c>
      <c r="F18" s="415">
        <f>F13-F14+F15+F16+F17</f>
        <v>43893</v>
      </c>
      <c r="G18" s="416"/>
      <c r="H18" s="417"/>
      <c r="I18" s="418"/>
      <c r="J18" s="419" t="s">
        <v>747</v>
      </c>
      <c r="K18" s="420" t="s">
        <v>747</v>
      </c>
      <c r="L18" s="374"/>
      <c r="M18" s="421"/>
      <c r="N18" s="422"/>
      <c r="O18" s="422"/>
    </row>
    <row r="19" spans="1:15" x14ac:dyDescent="0.2">
      <c r="A19" s="364" t="s">
        <v>759</v>
      </c>
      <c r="B19" s="423" t="s">
        <v>760</v>
      </c>
      <c r="C19" s="424">
        <v>4123</v>
      </c>
      <c r="D19" s="391" t="s">
        <v>747</v>
      </c>
      <c r="E19" s="391" t="s">
        <v>747</v>
      </c>
      <c r="F19" s="405">
        <v>3849</v>
      </c>
      <c r="G19" s="369"/>
      <c r="H19" s="425"/>
      <c r="I19" s="426"/>
      <c r="J19" s="408" t="s">
        <v>747</v>
      </c>
      <c r="K19" s="409" t="s">
        <v>747</v>
      </c>
      <c r="L19" s="374"/>
      <c r="M19" s="427"/>
      <c r="N19" s="411"/>
      <c r="O19" s="411"/>
    </row>
    <row r="20" spans="1:15" x14ac:dyDescent="0.2">
      <c r="A20" s="398" t="s">
        <v>761</v>
      </c>
      <c r="B20" s="389" t="s">
        <v>762</v>
      </c>
      <c r="C20" s="428">
        <v>6660</v>
      </c>
      <c r="D20" s="399" t="s">
        <v>747</v>
      </c>
      <c r="E20" s="399" t="s">
        <v>747</v>
      </c>
      <c r="F20" s="400">
        <v>6920</v>
      </c>
      <c r="G20" s="393"/>
      <c r="H20" s="394"/>
      <c r="I20" s="393"/>
      <c r="J20" s="395" t="s">
        <v>747</v>
      </c>
      <c r="K20" s="396" t="s">
        <v>747</v>
      </c>
      <c r="L20" s="374"/>
      <c r="M20" s="401"/>
      <c r="N20" s="397"/>
      <c r="O20" s="397"/>
    </row>
    <row r="21" spans="1:15" x14ac:dyDescent="0.2">
      <c r="A21" s="398" t="s">
        <v>763</v>
      </c>
      <c r="B21" s="389" t="s">
        <v>747</v>
      </c>
      <c r="C21" s="428">
        <v>0</v>
      </c>
      <c r="D21" s="399" t="s">
        <v>747</v>
      </c>
      <c r="E21" s="399" t="s">
        <v>747</v>
      </c>
      <c r="F21" s="400">
        <v>0</v>
      </c>
      <c r="G21" s="393"/>
      <c r="H21" s="394"/>
      <c r="I21" s="393"/>
      <c r="J21" s="395" t="s">
        <v>747</v>
      </c>
      <c r="K21" s="396" t="s">
        <v>747</v>
      </c>
      <c r="L21" s="374"/>
      <c r="M21" s="401"/>
      <c r="N21" s="397"/>
      <c r="O21" s="397"/>
    </row>
    <row r="22" spans="1:15" x14ac:dyDescent="0.2">
      <c r="A22" s="398" t="s">
        <v>764</v>
      </c>
      <c r="B22" s="389" t="s">
        <v>747</v>
      </c>
      <c r="C22" s="428">
        <v>15133</v>
      </c>
      <c r="D22" s="399" t="s">
        <v>747</v>
      </c>
      <c r="E22" s="399" t="s">
        <v>747</v>
      </c>
      <c r="F22" s="400">
        <v>31215</v>
      </c>
      <c r="G22" s="393"/>
      <c r="H22" s="394"/>
      <c r="I22" s="393"/>
      <c r="J22" s="395" t="s">
        <v>747</v>
      </c>
      <c r="K22" s="396" t="s">
        <v>747</v>
      </c>
      <c r="L22" s="374"/>
      <c r="M22" s="401"/>
      <c r="N22" s="397"/>
      <c r="O22" s="397"/>
    </row>
    <row r="23" spans="1:15" ht="13.5" thickBot="1" x14ac:dyDescent="0.25">
      <c r="A23" s="377" t="s">
        <v>765</v>
      </c>
      <c r="B23" s="429" t="s">
        <v>747</v>
      </c>
      <c r="C23" s="428">
        <v>0</v>
      </c>
      <c r="D23" s="404" t="s">
        <v>747</v>
      </c>
      <c r="E23" s="404" t="s">
        <v>747</v>
      </c>
      <c r="F23" s="430">
        <v>0</v>
      </c>
      <c r="G23" s="407"/>
      <c r="H23" s="406"/>
      <c r="I23" s="407"/>
      <c r="J23" s="431" t="s">
        <v>747</v>
      </c>
      <c r="K23" s="432" t="s">
        <v>747</v>
      </c>
      <c r="L23" s="374"/>
      <c r="M23" s="386"/>
      <c r="N23" s="433"/>
      <c r="O23" s="433"/>
    </row>
    <row r="24" spans="1:15" x14ac:dyDescent="0.2">
      <c r="A24" s="434" t="s">
        <v>766</v>
      </c>
      <c r="B24" s="435" t="s">
        <v>747</v>
      </c>
      <c r="C24" s="436">
        <v>33821</v>
      </c>
      <c r="D24" s="437">
        <v>28934</v>
      </c>
      <c r="E24" s="437">
        <v>28934</v>
      </c>
      <c r="F24" s="438">
        <v>6057</v>
      </c>
      <c r="G24" s="439"/>
      <c r="H24" s="440"/>
      <c r="I24" s="439"/>
      <c r="J24" s="441">
        <f t="shared" ref="J24:J47" si="0">SUM(F24:I24)</f>
        <v>6057</v>
      </c>
      <c r="K24" s="442">
        <f>IF(E24=0,"x",(J24/E24*100))</f>
        <v>20.933849450473492</v>
      </c>
      <c r="L24" s="374"/>
      <c r="M24" s="375"/>
      <c r="N24" s="443"/>
      <c r="O24" s="444"/>
    </row>
    <row r="25" spans="1:15" x14ac:dyDescent="0.2">
      <c r="A25" s="398" t="s">
        <v>767</v>
      </c>
      <c r="B25" s="445" t="s">
        <v>747</v>
      </c>
      <c r="C25" s="390">
        <v>3000</v>
      </c>
      <c r="D25" s="446">
        <v>0</v>
      </c>
      <c r="E25" s="446">
        <v>0</v>
      </c>
      <c r="F25" s="447">
        <v>0</v>
      </c>
      <c r="G25" s="393"/>
      <c r="H25" s="394"/>
      <c r="I25" s="393"/>
      <c r="J25" s="395">
        <f t="shared" si="0"/>
        <v>0</v>
      </c>
      <c r="K25" s="448" t="str">
        <f>IF(E25=0,"x",(J25/E25)*100)</f>
        <v>x</v>
      </c>
      <c r="L25" s="374"/>
      <c r="M25" s="401"/>
      <c r="N25" s="449"/>
      <c r="O25" s="450"/>
    </row>
    <row r="26" spans="1:15" ht="13.5" thickBot="1" x14ac:dyDescent="0.25">
      <c r="A26" s="377" t="s">
        <v>768</v>
      </c>
      <c r="B26" s="451">
        <v>672</v>
      </c>
      <c r="C26" s="452">
        <v>30821</v>
      </c>
      <c r="D26" s="453">
        <v>28934</v>
      </c>
      <c r="E26" s="453">
        <v>28934</v>
      </c>
      <c r="F26" s="454">
        <v>6057</v>
      </c>
      <c r="G26" s="455"/>
      <c r="H26" s="456"/>
      <c r="I26" s="457"/>
      <c r="J26" s="458">
        <f t="shared" si="0"/>
        <v>6057</v>
      </c>
      <c r="K26" s="459">
        <f t="shared" ref="K26" si="1">IF(E26=0,"x",(J26/E26*100))</f>
        <v>20.933849450473492</v>
      </c>
      <c r="L26" s="374"/>
      <c r="M26" s="410"/>
      <c r="N26" s="460"/>
      <c r="O26" s="461"/>
    </row>
    <row r="27" spans="1:15" x14ac:dyDescent="0.2">
      <c r="A27" s="388" t="s">
        <v>769</v>
      </c>
      <c r="B27" s="435">
        <v>501</v>
      </c>
      <c r="C27" s="390">
        <v>2091</v>
      </c>
      <c r="D27" s="462">
        <v>2000</v>
      </c>
      <c r="E27" s="462">
        <v>2000</v>
      </c>
      <c r="F27" s="463">
        <v>290</v>
      </c>
      <c r="G27" s="426"/>
      <c r="H27" s="425"/>
      <c r="I27" s="426"/>
      <c r="J27" s="441">
        <f t="shared" si="0"/>
        <v>290</v>
      </c>
      <c r="K27" s="464">
        <f t="shared" ref="K27:K47" si="2">IF(E27=0,"x",(J27/E27)*100)</f>
        <v>14.499999999999998</v>
      </c>
      <c r="L27" s="374"/>
      <c r="M27" s="427"/>
      <c r="N27" s="465"/>
      <c r="O27" s="466"/>
    </row>
    <row r="28" spans="1:15" x14ac:dyDescent="0.2">
      <c r="A28" s="398" t="s">
        <v>770</v>
      </c>
      <c r="B28" s="445">
        <v>502</v>
      </c>
      <c r="C28" s="390">
        <v>13257</v>
      </c>
      <c r="D28" s="467">
        <v>12403</v>
      </c>
      <c r="E28" s="467">
        <v>12403</v>
      </c>
      <c r="F28" s="468">
        <v>3463</v>
      </c>
      <c r="G28" s="393"/>
      <c r="H28" s="394"/>
      <c r="I28" s="393"/>
      <c r="J28" s="395">
        <f t="shared" si="0"/>
        <v>3463</v>
      </c>
      <c r="K28" s="448">
        <f t="shared" si="2"/>
        <v>27.920664355397889</v>
      </c>
      <c r="L28" s="374"/>
      <c r="M28" s="401"/>
      <c r="N28" s="449"/>
      <c r="O28" s="450"/>
    </row>
    <row r="29" spans="1:15" x14ac:dyDescent="0.2">
      <c r="A29" s="398" t="s">
        <v>771</v>
      </c>
      <c r="B29" s="445">
        <v>504</v>
      </c>
      <c r="C29" s="390">
        <v>10</v>
      </c>
      <c r="D29" s="467">
        <v>0</v>
      </c>
      <c r="E29" s="467">
        <v>0</v>
      </c>
      <c r="F29" s="468">
        <v>0</v>
      </c>
      <c r="G29" s="393"/>
      <c r="H29" s="394"/>
      <c r="I29" s="393"/>
      <c r="J29" s="395">
        <f t="shared" si="0"/>
        <v>0</v>
      </c>
      <c r="K29" s="448" t="str">
        <f t="shared" si="2"/>
        <v>x</v>
      </c>
      <c r="L29" s="374"/>
      <c r="M29" s="401"/>
      <c r="N29" s="449"/>
      <c r="O29" s="450"/>
    </row>
    <row r="30" spans="1:15" x14ac:dyDescent="0.2">
      <c r="A30" s="398" t="s">
        <v>772</v>
      </c>
      <c r="B30" s="445">
        <v>511</v>
      </c>
      <c r="C30" s="390">
        <v>7622</v>
      </c>
      <c r="D30" s="467">
        <v>6450</v>
      </c>
      <c r="E30" s="467">
        <v>6450</v>
      </c>
      <c r="F30" s="468">
        <v>303</v>
      </c>
      <c r="G30" s="393"/>
      <c r="H30" s="394"/>
      <c r="I30" s="393"/>
      <c r="J30" s="395">
        <f t="shared" si="0"/>
        <v>303</v>
      </c>
      <c r="K30" s="448">
        <f t="shared" si="2"/>
        <v>4.6976744186046515</v>
      </c>
      <c r="L30" s="374"/>
      <c r="M30" s="401"/>
      <c r="N30" s="449"/>
      <c r="O30" s="450"/>
    </row>
    <row r="31" spans="1:15" x14ac:dyDescent="0.2">
      <c r="A31" s="398" t="s">
        <v>773</v>
      </c>
      <c r="B31" s="445">
        <v>518</v>
      </c>
      <c r="C31" s="390">
        <v>2100</v>
      </c>
      <c r="D31" s="467">
        <v>2000</v>
      </c>
      <c r="E31" s="467">
        <v>2000</v>
      </c>
      <c r="F31" s="468">
        <v>402</v>
      </c>
      <c r="G31" s="393"/>
      <c r="H31" s="394"/>
      <c r="I31" s="393"/>
      <c r="J31" s="395">
        <f t="shared" si="0"/>
        <v>402</v>
      </c>
      <c r="K31" s="448">
        <f t="shared" si="2"/>
        <v>20.100000000000001</v>
      </c>
      <c r="L31" s="374"/>
      <c r="M31" s="401"/>
      <c r="N31" s="449"/>
      <c r="O31" s="450"/>
    </row>
    <row r="32" spans="1:15" x14ac:dyDescent="0.2">
      <c r="A32" s="398" t="s">
        <v>774</v>
      </c>
      <c r="B32" s="445">
        <v>521</v>
      </c>
      <c r="C32" s="390">
        <v>16913</v>
      </c>
      <c r="D32" s="467">
        <v>16852</v>
      </c>
      <c r="E32" s="467">
        <v>16852</v>
      </c>
      <c r="F32" s="468">
        <v>3477</v>
      </c>
      <c r="G32" s="393"/>
      <c r="H32" s="394"/>
      <c r="I32" s="393"/>
      <c r="J32" s="395">
        <f t="shared" si="0"/>
        <v>3477</v>
      </c>
      <c r="K32" s="448">
        <f t="shared" si="2"/>
        <v>20.632565867552813</v>
      </c>
      <c r="L32" s="374"/>
      <c r="M32" s="401"/>
      <c r="N32" s="449"/>
      <c r="O32" s="450"/>
    </row>
    <row r="33" spans="1:15" x14ac:dyDescent="0.2">
      <c r="A33" s="398" t="s">
        <v>775</v>
      </c>
      <c r="B33" s="445" t="s">
        <v>776</v>
      </c>
      <c r="C33" s="390">
        <v>6300</v>
      </c>
      <c r="D33" s="467">
        <v>6225</v>
      </c>
      <c r="E33" s="467">
        <v>6225</v>
      </c>
      <c r="F33" s="468">
        <v>1420</v>
      </c>
      <c r="G33" s="393"/>
      <c r="H33" s="394"/>
      <c r="I33" s="393"/>
      <c r="J33" s="395">
        <f t="shared" si="0"/>
        <v>1420</v>
      </c>
      <c r="K33" s="448">
        <f t="shared" si="2"/>
        <v>22.811244979919678</v>
      </c>
      <c r="L33" s="374"/>
      <c r="M33" s="401"/>
      <c r="N33" s="449"/>
      <c r="O33" s="450"/>
    </row>
    <row r="34" spans="1:15" x14ac:dyDescent="0.2">
      <c r="A34" s="398" t="s">
        <v>777</v>
      </c>
      <c r="B34" s="445">
        <v>557</v>
      </c>
      <c r="C34" s="390">
        <v>0</v>
      </c>
      <c r="D34" s="467"/>
      <c r="E34" s="467">
        <v>0</v>
      </c>
      <c r="F34" s="468">
        <v>0</v>
      </c>
      <c r="G34" s="393"/>
      <c r="H34" s="394"/>
      <c r="I34" s="393"/>
      <c r="J34" s="395">
        <f t="shared" si="0"/>
        <v>0</v>
      </c>
      <c r="K34" s="448" t="str">
        <f t="shared" si="2"/>
        <v>x</v>
      </c>
      <c r="L34" s="374"/>
      <c r="M34" s="401"/>
      <c r="N34" s="449"/>
      <c r="O34" s="450"/>
    </row>
    <row r="35" spans="1:15" x14ac:dyDescent="0.2">
      <c r="A35" s="398" t="s">
        <v>778</v>
      </c>
      <c r="B35" s="445">
        <v>551</v>
      </c>
      <c r="C35" s="390">
        <v>1150</v>
      </c>
      <c r="D35" s="467">
        <v>1184</v>
      </c>
      <c r="E35" s="467">
        <v>1184</v>
      </c>
      <c r="F35" s="468">
        <v>311</v>
      </c>
      <c r="G35" s="393"/>
      <c r="H35" s="394"/>
      <c r="I35" s="393"/>
      <c r="J35" s="395">
        <f t="shared" si="0"/>
        <v>311</v>
      </c>
      <c r="K35" s="448">
        <f t="shared" si="2"/>
        <v>26.266891891891891</v>
      </c>
      <c r="L35" s="374"/>
      <c r="M35" s="401"/>
      <c r="N35" s="449"/>
      <c r="O35" s="450"/>
    </row>
    <row r="36" spans="1:15" ht="13.5" thickBot="1" x14ac:dyDescent="0.25">
      <c r="A36" s="364" t="s">
        <v>779</v>
      </c>
      <c r="B36" s="469" t="s">
        <v>780</v>
      </c>
      <c r="C36" s="470">
        <v>1187</v>
      </c>
      <c r="D36" s="471">
        <v>565</v>
      </c>
      <c r="E36" s="471">
        <v>565</v>
      </c>
      <c r="F36" s="472">
        <v>145</v>
      </c>
      <c r="G36" s="369"/>
      <c r="H36" s="406"/>
      <c r="I36" s="393"/>
      <c r="J36" s="458">
        <f t="shared" si="0"/>
        <v>145</v>
      </c>
      <c r="K36" s="459">
        <f t="shared" si="2"/>
        <v>25.663716814159294</v>
      </c>
      <c r="L36" s="374"/>
      <c r="M36" s="386"/>
      <c r="N36" s="473"/>
      <c r="O36" s="474"/>
    </row>
    <row r="37" spans="1:15" ht="13.5" thickBot="1" x14ac:dyDescent="0.25">
      <c r="A37" s="412" t="s">
        <v>781</v>
      </c>
      <c r="B37" s="475"/>
      <c r="C37" s="419">
        <f t="shared" ref="C37:I37" si="3">SUM(C27:C36)</f>
        <v>50630</v>
      </c>
      <c r="D37" s="419">
        <f t="shared" si="3"/>
        <v>47679</v>
      </c>
      <c r="E37" s="419">
        <f t="shared" si="3"/>
        <v>47679</v>
      </c>
      <c r="F37" s="420">
        <f t="shared" si="3"/>
        <v>9811</v>
      </c>
      <c r="G37" s="476">
        <f t="shared" si="3"/>
        <v>0</v>
      </c>
      <c r="H37" s="415">
        <f t="shared" si="3"/>
        <v>0</v>
      </c>
      <c r="I37" s="476">
        <f t="shared" si="3"/>
        <v>0</v>
      </c>
      <c r="J37" s="419">
        <f t="shared" si="0"/>
        <v>9811</v>
      </c>
      <c r="K37" s="477">
        <f t="shared" si="2"/>
        <v>20.577193313618157</v>
      </c>
      <c r="L37" s="374"/>
      <c r="M37" s="478">
        <f>SUM(M27:M36)</f>
        <v>0</v>
      </c>
      <c r="N37" s="479">
        <f>SUM(N27:N36)</f>
        <v>0</v>
      </c>
      <c r="O37" s="478">
        <f>SUM(O27:O36)</f>
        <v>0</v>
      </c>
    </row>
    <row r="38" spans="1:15" x14ac:dyDescent="0.2">
      <c r="A38" s="388" t="s">
        <v>782</v>
      </c>
      <c r="B38" s="435">
        <v>601</v>
      </c>
      <c r="C38" s="480">
        <v>0</v>
      </c>
      <c r="D38" s="462">
        <v>0</v>
      </c>
      <c r="E38" s="462">
        <v>0</v>
      </c>
      <c r="F38" s="481">
        <v>0</v>
      </c>
      <c r="G38" s="426"/>
      <c r="H38" s="425"/>
      <c r="I38" s="393"/>
      <c r="J38" s="441">
        <f t="shared" si="0"/>
        <v>0</v>
      </c>
      <c r="K38" s="442" t="str">
        <f t="shared" si="2"/>
        <v>x</v>
      </c>
      <c r="L38" s="374"/>
      <c r="M38" s="427"/>
      <c r="N38" s="465"/>
      <c r="O38" s="466"/>
    </row>
    <row r="39" spans="1:15" x14ac:dyDescent="0.2">
      <c r="A39" s="398" t="s">
        <v>783</v>
      </c>
      <c r="B39" s="445">
        <v>602</v>
      </c>
      <c r="C39" s="390">
        <v>17415</v>
      </c>
      <c r="D39" s="467">
        <v>15640</v>
      </c>
      <c r="E39" s="467">
        <v>15640</v>
      </c>
      <c r="F39" s="468">
        <v>5183</v>
      </c>
      <c r="G39" s="393"/>
      <c r="H39" s="394"/>
      <c r="I39" s="393"/>
      <c r="J39" s="395">
        <f t="shared" si="0"/>
        <v>5183</v>
      </c>
      <c r="K39" s="448">
        <f t="shared" si="2"/>
        <v>33.13938618925831</v>
      </c>
      <c r="L39" s="374"/>
      <c r="M39" s="401"/>
      <c r="N39" s="449"/>
      <c r="O39" s="450"/>
    </row>
    <row r="40" spans="1:15" x14ac:dyDescent="0.2">
      <c r="A40" s="398" t="s">
        <v>784</v>
      </c>
      <c r="B40" s="445">
        <v>604</v>
      </c>
      <c r="C40" s="390">
        <v>14</v>
      </c>
      <c r="D40" s="467">
        <v>5</v>
      </c>
      <c r="E40" s="467">
        <v>5</v>
      </c>
      <c r="F40" s="468">
        <v>3</v>
      </c>
      <c r="G40" s="393"/>
      <c r="H40" s="394"/>
      <c r="I40" s="393"/>
      <c r="J40" s="395">
        <f t="shared" si="0"/>
        <v>3</v>
      </c>
      <c r="K40" s="448">
        <f t="shared" si="2"/>
        <v>60</v>
      </c>
      <c r="L40" s="374"/>
      <c r="M40" s="401"/>
      <c r="N40" s="449"/>
      <c r="O40" s="450"/>
    </row>
    <row r="41" spans="1:15" x14ac:dyDescent="0.2">
      <c r="A41" s="398" t="s">
        <v>785</v>
      </c>
      <c r="B41" s="445" t="s">
        <v>786</v>
      </c>
      <c r="C41" s="390">
        <v>30821</v>
      </c>
      <c r="D41" s="467">
        <v>28934</v>
      </c>
      <c r="E41" s="467">
        <v>28934</v>
      </c>
      <c r="F41" s="468">
        <v>6057</v>
      </c>
      <c r="G41" s="393"/>
      <c r="H41" s="394"/>
      <c r="I41" s="393"/>
      <c r="J41" s="395">
        <f t="shared" si="0"/>
        <v>6057</v>
      </c>
      <c r="K41" s="448">
        <f t="shared" si="2"/>
        <v>20.933849450473492</v>
      </c>
      <c r="L41" s="374"/>
      <c r="M41" s="401"/>
      <c r="N41" s="449"/>
      <c r="O41" s="450"/>
    </row>
    <row r="42" spans="1:15" ht="13.5" thickBot="1" x14ac:dyDescent="0.25">
      <c r="A42" s="364" t="s">
        <v>787</v>
      </c>
      <c r="B42" s="469" t="s">
        <v>788</v>
      </c>
      <c r="C42" s="403">
        <v>2658</v>
      </c>
      <c r="D42" s="471">
        <v>3100</v>
      </c>
      <c r="E42" s="471">
        <v>3100</v>
      </c>
      <c r="F42" s="472">
        <v>198</v>
      </c>
      <c r="G42" s="369"/>
      <c r="H42" s="406"/>
      <c r="I42" s="393"/>
      <c r="J42" s="458">
        <f t="shared" si="0"/>
        <v>198</v>
      </c>
      <c r="K42" s="459">
        <f t="shared" si="2"/>
        <v>6.3870967741935489</v>
      </c>
      <c r="L42" s="374"/>
      <c r="M42" s="386"/>
      <c r="N42" s="473"/>
      <c r="O42" s="474"/>
    </row>
    <row r="43" spans="1:15" ht="13.5" thickBot="1" x14ac:dyDescent="0.25">
      <c r="A43" s="412" t="s">
        <v>789</v>
      </c>
      <c r="B43" s="475" t="s">
        <v>747</v>
      </c>
      <c r="C43" s="419">
        <f t="shared" ref="C43:I43" si="4">SUM(C38:C42)</f>
        <v>50908</v>
      </c>
      <c r="D43" s="419">
        <f t="shared" si="4"/>
        <v>47679</v>
      </c>
      <c r="E43" s="419">
        <f t="shared" si="4"/>
        <v>47679</v>
      </c>
      <c r="F43" s="420">
        <f t="shared" si="4"/>
        <v>11441</v>
      </c>
      <c r="G43" s="476">
        <f t="shared" si="4"/>
        <v>0</v>
      </c>
      <c r="H43" s="415">
        <f t="shared" si="4"/>
        <v>0</v>
      </c>
      <c r="I43" s="482">
        <f t="shared" si="4"/>
        <v>0</v>
      </c>
      <c r="J43" s="419">
        <f t="shared" si="0"/>
        <v>11441</v>
      </c>
      <c r="K43" s="464">
        <f t="shared" si="2"/>
        <v>23.99588917552801</v>
      </c>
      <c r="L43" s="374"/>
      <c r="M43" s="478">
        <f>SUM(M38:M42)</f>
        <v>0</v>
      </c>
      <c r="N43" s="479">
        <f>SUM(N38:N42)</f>
        <v>0</v>
      </c>
      <c r="O43" s="478">
        <f>SUM(O38:O42)</f>
        <v>0</v>
      </c>
    </row>
    <row r="44" spans="1:15" ht="13.5" thickBot="1" x14ac:dyDescent="0.25">
      <c r="A44" s="364"/>
      <c r="B44" s="483"/>
      <c r="C44" s="403"/>
      <c r="D44" s="484"/>
      <c r="E44" s="484"/>
      <c r="F44" s="485"/>
      <c r="G44" s="424"/>
      <c r="H44" s="486"/>
      <c r="I44" s="424"/>
      <c r="J44" s="487"/>
      <c r="K44" s="488"/>
      <c r="L44" s="374"/>
      <c r="M44" s="489"/>
      <c r="N44" s="490"/>
      <c r="O44" s="490"/>
    </row>
    <row r="45" spans="1:15" ht="13.5" thickBot="1" x14ac:dyDescent="0.25">
      <c r="A45" s="491" t="s">
        <v>790</v>
      </c>
      <c r="B45" s="475" t="s">
        <v>747</v>
      </c>
      <c r="C45" s="420">
        <f t="shared" ref="C45:I45" si="5">C43-C41</f>
        <v>20087</v>
      </c>
      <c r="D45" s="419">
        <f t="shared" si="5"/>
        <v>18745</v>
      </c>
      <c r="E45" s="419">
        <f t="shared" si="5"/>
        <v>18745</v>
      </c>
      <c r="F45" s="420">
        <f t="shared" si="5"/>
        <v>5384</v>
      </c>
      <c r="G45" s="492">
        <f t="shared" si="5"/>
        <v>0</v>
      </c>
      <c r="H45" s="420">
        <f t="shared" si="5"/>
        <v>0</v>
      </c>
      <c r="I45" s="492">
        <f t="shared" si="5"/>
        <v>0</v>
      </c>
      <c r="J45" s="441">
        <f t="shared" si="0"/>
        <v>5384</v>
      </c>
      <c r="K45" s="442">
        <f t="shared" si="2"/>
        <v>28.722325953587625</v>
      </c>
      <c r="L45" s="374"/>
      <c r="M45" s="493">
        <f>M43-M41</f>
        <v>0</v>
      </c>
      <c r="N45" s="494">
        <f>N43-N41</f>
        <v>0</v>
      </c>
      <c r="O45" s="493">
        <f>O43-O41</f>
        <v>0</v>
      </c>
    </row>
    <row r="46" spans="1:15" ht="13.5" thickBot="1" x14ac:dyDescent="0.25">
      <c r="A46" s="412" t="s">
        <v>791</v>
      </c>
      <c r="B46" s="475" t="s">
        <v>747</v>
      </c>
      <c r="C46" s="420">
        <f t="shared" ref="C46:I46" si="6">C43-C37</f>
        <v>278</v>
      </c>
      <c r="D46" s="419">
        <f t="shared" si="6"/>
        <v>0</v>
      </c>
      <c r="E46" s="419">
        <f t="shared" si="6"/>
        <v>0</v>
      </c>
      <c r="F46" s="420">
        <f t="shared" si="6"/>
        <v>1630</v>
      </c>
      <c r="G46" s="492">
        <f t="shared" si="6"/>
        <v>0</v>
      </c>
      <c r="H46" s="420">
        <f t="shared" si="6"/>
        <v>0</v>
      </c>
      <c r="I46" s="492">
        <f t="shared" si="6"/>
        <v>0</v>
      </c>
      <c r="J46" s="441">
        <f t="shared" si="0"/>
        <v>1630</v>
      </c>
      <c r="K46" s="442" t="str">
        <f t="shared" si="2"/>
        <v>x</v>
      </c>
      <c r="L46" s="374"/>
      <c r="M46" s="493">
        <f>M43-M37</f>
        <v>0</v>
      </c>
      <c r="N46" s="494">
        <f>N43-N37</f>
        <v>0</v>
      </c>
      <c r="O46" s="493">
        <f>O43-O37</f>
        <v>0</v>
      </c>
    </row>
    <row r="47" spans="1:15" ht="13.5" thickBot="1" x14ac:dyDescent="0.25">
      <c r="A47" s="495" t="s">
        <v>792</v>
      </c>
      <c r="B47" s="496" t="s">
        <v>747</v>
      </c>
      <c r="C47" s="420">
        <f t="shared" ref="C47:I47" si="7">C46-C41</f>
        <v>-30543</v>
      </c>
      <c r="D47" s="419">
        <f t="shared" si="7"/>
        <v>-28934</v>
      </c>
      <c r="E47" s="419">
        <f t="shared" si="7"/>
        <v>-28934</v>
      </c>
      <c r="F47" s="420">
        <f t="shared" si="7"/>
        <v>-4427</v>
      </c>
      <c r="G47" s="492">
        <f t="shared" si="7"/>
        <v>0</v>
      </c>
      <c r="H47" s="420">
        <f t="shared" si="7"/>
        <v>0</v>
      </c>
      <c r="I47" s="492">
        <f t="shared" si="7"/>
        <v>0</v>
      </c>
      <c r="J47" s="419">
        <f t="shared" si="0"/>
        <v>-4427</v>
      </c>
      <c r="K47" s="442">
        <f t="shared" si="2"/>
        <v>15.300338701873228</v>
      </c>
      <c r="L47" s="374"/>
      <c r="M47" s="493">
        <f>M46-M41</f>
        <v>0</v>
      </c>
      <c r="N47" s="494">
        <f>N46-N41</f>
        <v>0</v>
      </c>
      <c r="O47" s="493">
        <f>O46-O41</f>
        <v>0</v>
      </c>
    </row>
    <row r="50" spans="1:10" ht="14.25" x14ac:dyDescent="0.2">
      <c r="A50" s="497" t="s">
        <v>793</v>
      </c>
    </row>
    <row r="51" spans="1:10" ht="14.25" x14ac:dyDescent="0.2">
      <c r="A51" s="498" t="s">
        <v>794</v>
      </c>
    </row>
    <row r="52" spans="1:10" ht="14.25" x14ac:dyDescent="0.2">
      <c r="A52" s="499" t="s">
        <v>795</v>
      </c>
    </row>
    <row r="53" spans="1:10" s="501" customFormat="1" ht="14.25" x14ac:dyDescent="0.2">
      <c r="A53" s="499" t="s">
        <v>796</v>
      </c>
      <c r="B53" s="500"/>
      <c r="E53" s="502"/>
      <c r="F53" s="502"/>
      <c r="G53" s="502"/>
      <c r="H53" s="502"/>
      <c r="I53" s="502"/>
      <c r="J53" s="502"/>
    </row>
    <row r="56" spans="1:10" x14ac:dyDescent="0.2">
      <c r="A56" s="336" t="s">
        <v>806</v>
      </c>
    </row>
    <row r="58" spans="1:10" x14ac:dyDescent="0.2">
      <c r="A58" s="336" t="s">
        <v>807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V1" sqref="V1"/>
    </sheetView>
  </sheetViews>
  <sheetFormatPr defaultColWidth="8.5703125" defaultRowHeight="12.75" x14ac:dyDescent="0.2"/>
  <cols>
    <col min="1" max="1" width="37.5703125" style="336" customWidth="1"/>
    <col min="2" max="2" width="7.42578125" style="337" customWidth="1"/>
    <col min="3" max="4" width="11.5703125" style="335" customWidth="1"/>
    <col min="5" max="5" width="11.5703125" style="503" customWidth="1"/>
    <col min="6" max="6" width="11.42578125" style="338" customWidth="1"/>
    <col min="7" max="7" width="9.85546875" style="338" customWidth="1"/>
    <col min="8" max="8" width="9.140625" style="338" customWidth="1"/>
    <col min="9" max="9" width="9.42578125" style="338" customWidth="1"/>
    <col min="10" max="10" width="9.140625" style="338" customWidth="1"/>
    <col min="11" max="11" width="12" style="335" customWidth="1"/>
    <col min="12" max="12" width="8.5703125" style="335"/>
    <col min="13" max="13" width="11.85546875" style="335" customWidth="1"/>
    <col min="14" max="14" width="12.5703125" style="335" customWidth="1"/>
    <col min="15" max="15" width="11.85546875" style="335" customWidth="1"/>
    <col min="16" max="16" width="12" style="335" customWidth="1"/>
    <col min="17" max="16384" width="8.5703125" style="335"/>
  </cols>
  <sheetData>
    <row r="1" spans="1:16" ht="23.25" x14ac:dyDescent="0.35">
      <c r="A1" s="615"/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334"/>
    </row>
    <row r="2" spans="1:16" x14ac:dyDescent="0.2">
      <c r="O2" s="339"/>
    </row>
    <row r="3" spans="1:16" ht="18.75" x14ac:dyDescent="0.3">
      <c r="A3" s="340" t="s">
        <v>723</v>
      </c>
      <c r="F3" s="341"/>
      <c r="G3" s="341"/>
    </row>
    <row r="4" spans="1:16" ht="18" x14ac:dyDescent="0.25">
      <c r="A4" s="505"/>
      <c r="F4" s="341"/>
      <c r="G4" s="341"/>
    </row>
    <row r="5" spans="1:16" x14ac:dyDescent="0.2">
      <c r="A5" s="343"/>
      <c r="F5" s="341"/>
      <c r="G5" s="341"/>
    </row>
    <row r="6" spans="1:16" ht="13.5" thickBot="1" x14ac:dyDescent="0.25">
      <c r="B6" s="506"/>
      <c r="C6" s="507"/>
      <c r="F6" s="341"/>
      <c r="G6" s="341"/>
    </row>
    <row r="7" spans="1:16" ht="18.75" thickBot="1" x14ac:dyDescent="0.3">
      <c r="A7" s="344" t="s">
        <v>724</v>
      </c>
      <c r="B7" s="508"/>
      <c r="C7" s="617" t="s">
        <v>808</v>
      </c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9"/>
    </row>
    <row r="8" spans="1:16" ht="13.5" thickBot="1" x14ac:dyDescent="0.25">
      <c r="A8" s="343" t="s">
        <v>726</v>
      </c>
      <c r="F8" s="341"/>
      <c r="G8" s="341"/>
    </row>
    <row r="9" spans="1:16" ht="13.5" thickBot="1" x14ac:dyDescent="0.25">
      <c r="A9" s="509"/>
      <c r="B9" s="510"/>
      <c r="C9" s="348" t="s">
        <v>0</v>
      </c>
      <c r="D9" s="349" t="s">
        <v>727</v>
      </c>
      <c r="E9" s="350" t="s">
        <v>728</v>
      </c>
      <c r="F9" s="620" t="s">
        <v>729</v>
      </c>
      <c r="G9" s="623"/>
      <c r="H9" s="623"/>
      <c r="I9" s="624"/>
      <c r="J9" s="351" t="s">
        <v>730</v>
      </c>
      <c r="K9" s="352" t="s">
        <v>731</v>
      </c>
      <c r="L9" s="511"/>
      <c r="M9" s="510" t="s">
        <v>732</v>
      </c>
      <c r="N9" s="510" t="s">
        <v>733</v>
      </c>
      <c r="O9" s="510" t="s">
        <v>732</v>
      </c>
    </row>
    <row r="10" spans="1:16" ht="13.5" thickBot="1" x14ac:dyDescent="0.25">
      <c r="A10" s="353" t="s">
        <v>734</v>
      </c>
      <c r="B10" s="512" t="s">
        <v>735</v>
      </c>
      <c r="C10" s="355" t="s">
        <v>736</v>
      </c>
      <c r="D10" s="356">
        <v>2024</v>
      </c>
      <c r="E10" s="357">
        <v>2024</v>
      </c>
      <c r="F10" s="358" t="s">
        <v>737</v>
      </c>
      <c r="G10" s="513" t="s">
        <v>738</v>
      </c>
      <c r="H10" s="513" t="s">
        <v>739</v>
      </c>
      <c r="I10" s="514" t="s">
        <v>740</v>
      </c>
      <c r="J10" s="361" t="s">
        <v>741</v>
      </c>
      <c r="K10" s="362" t="s">
        <v>742</v>
      </c>
      <c r="L10" s="511"/>
      <c r="M10" s="515" t="s">
        <v>743</v>
      </c>
      <c r="N10" s="512" t="s">
        <v>744</v>
      </c>
      <c r="O10" s="512" t="s">
        <v>745</v>
      </c>
    </row>
    <row r="11" spans="1:16" x14ac:dyDescent="0.2">
      <c r="A11" s="364" t="s">
        <v>746</v>
      </c>
      <c r="B11" s="516"/>
      <c r="C11" s="628">
        <v>162</v>
      </c>
      <c r="D11" s="518">
        <v>186</v>
      </c>
      <c r="E11" s="518">
        <v>186</v>
      </c>
      <c r="F11" s="519">
        <v>151</v>
      </c>
      <c r="G11" s="520"/>
      <c r="H11" s="521"/>
      <c r="I11" s="522"/>
      <c r="J11" s="372" t="s">
        <v>747</v>
      </c>
      <c r="K11" s="373" t="s">
        <v>747</v>
      </c>
      <c r="L11" s="523"/>
      <c r="M11" s="524"/>
      <c r="N11" s="376"/>
      <c r="O11" s="376"/>
    </row>
    <row r="12" spans="1:16" ht="13.5" thickBot="1" x14ac:dyDescent="0.25">
      <c r="A12" s="377" t="s">
        <v>748</v>
      </c>
      <c r="B12" s="525"/>
      <c r="C12" s="526">
        <v>158.43</v>
      </c>
      <c r="D12" s="527">
        <v>190</v>
      </c>
      <c r="E12" s="527">
        <v>190</v>
      </c>
      <c r="F12" s="528">
        <v>146.53</v>
      </c>
      <c r="G12" s="529"/>
      <c r="H12" s="530"/>
      <c r="I12" s="529"/>
      <c r="J12" s="384"/>
      <c r="K12" s="385" t="s">
        <v>747</v>
      </c>
      <c r="L12" s="523"/>
      <c r="M12" s="531"/>
      <c r="N12" s="387"/>
      <c r="O12" s="387"/>
    </row>
    <row r="13" spans="1:16" x14ac:dyDescent="0.2">
      <c r="A13" s="388" t="s">
        <v>749</v>
      </c>
      <c r="B13" s="532" t="s">
        <v>750</v>
      </c>
      <c r="C13" s="533">
        <v>56816</v>
      </c>
      <c r="D13" s="391" t="s">
        <v>747</v>
      </c>
      <c r="E13" s="391" t="s">
        <v>747</v>
      </c>
      <c r="F13" s="534">
        <v>57781</v>
      </c>
      <c r="G13" s="535"/>
      <c r="H13" s="536"/>
      <c r="I13" s="535"/>
      <c r="J13" s="395" t="s">
        <v>747</v>
      </c>
      <c r="K13" s="396" t="s">
        <v>747</v>
      </c>
      <c r="L13" s="523"/>
      <c r="M13" s="524"/>
      <c r="N13" s="397"/>
      <c r="O13" s="397"/>
    </row>
    <row r="14" spans="1:16" x14ac:dyDescent="0.2">
      <c r="A14" s="398" t="s">
        <v>751</v>
      </c>
      <c r="B14" s="532" t="s">
        <v>752</v>
      </c>
      <c r="C14" s="533">
        <v>49093</v>
      </c>
      <c r="D14" s="399" t="s">
        <v>747</v>
      </c>
      <c r="E14" s="399" t="s">
        <v>747</v>
      </c>
      <c r="F14" s="537">
        <v>50461</v>
      </c>
      <c r="G14" s="535"/>
      <c r="H14" s="536"/>
      <c r="I14" s="535"/>
      <c r="J14" s="395" t="s">
        <v>747</v>
      </c>
      <c r="K14" s="396" t="s">
        <v>747</v>
      </c>
      <c r="L14" s="523"/>
      <c r="M14" s="538"/>
      <c r="N14" s="397"/>
      <c r="O14" s="397"/>
    </row>
    <row r="15" spans="1:16" x14ac:dyDescent="0.2">
      <c r="A15" s="398" t="s">
        <v>753</v>
      </c>
      <c r="B15" s="532" t="s">
        <v>754</v>
      </c>
      <c r="C15" s="533">
        <v>1026</v>
      </c>
      <c r="D15" s="399" t="s">
        <v>747</v>
      </c>
      <c r="E15" s="399" t="s">
        <v>747</v>
      </c>
      <c r="F15" s="537">
        <v>1351</v>
      </c>
      <c r="G15" s="535"/>
      <c r="H15" s="536"/>
      <c r="I15" s="535"/>
      <c r="J15" s="395" t="s">
        <v>747</v>
      </c>
      <c r="K15" s="396" t="s">
        <v>747</v>
      </c>
      <c r="L15" s="523"/>
      <c r="M15" s="538"/>
      <c r="N15" s="397"/>
      <c r="O15" s="397"/>
    </row>
    <row r="16" spans="1:16" x14ac:dyDescent="0.2">
      <c r="A16" s="398" t="s">
        <v>755</v>
      </c>
      <c r="B16" s="532" t="s">
        <v>747</v>
      </c>
      <c r="C16" s="533">
        <v>10143</v>
      </c>
      <c r="D16" s="399" t="s">
        <v>747</v>
      </c>
      <c r="E16" s="399" t="s">
        <v>747</v>
      </c>
      <c r="F16" s="537">
        <v>36529</v>
      </c>
      <c r="G16" s="535"/>
      <c r="H16" s="536"/>
      <c r="I16" s="535"/>
      <c r="J16" s="395" t="s">
        <v>747</v>
      </c>
      <c r="K16" s="396" t="s">
        <v>747</v>
      </c>
      <c r="L16" s="523"/>
      <c r="M16" s="538"/>
      <c r="N16" s="397"/>
      <c r="O16" s="397"/>
    </row>
    <row r="17" spans="1:15" ht="13.5" thickBot="1" x14ac:dyDescent="0.25">
      <c r="A17" s="364" t="s">
        <v>756</v>
      </c>
      <c r="B17" s="539" t="s">
        <v>757</v>
      </c>
      <c r="C17" s="540">
        <v>46994</v>
      </c>
      <c r="D17" s="404" t="s">
        <v>747</v>
      </c>
      <c r="E17" s="404" t="s">
        <v>747</v>
      </c>
      <c r="F17" s="541">
        <v>46568</v>
      </c>
      <c r="G17" s="520"/>
      <c r="H17" s="542"/>
      <c r="I17" s="543"/>
      <c r="J17" s="408" t="s">
        <v>747</v>
      </c>
      <c r="K17" s="409" t="s">
        <v>747</v>
      </c>
      <c r="L17" s="523"/>
      <c r="M17" s="544"/>
      <c r="N17" s="411"/>
      <c r="O17" s="411"/>
    </row>
    <row r="18" spans="1:15" ht="13.5" thickBot="1" x14ac:dyDescent="0.25">
      <c r="A18" s="412" t="s">
        <v>758</v>
      </c>
      <c r="B18" s="413"/>
      <c r="C18" s="414">
        <f>C13-C14+C15+C16+C17</f>
        <v>65886</v>
      </c>
      <c r="D18" s="414" t="s">
        <v>747</v>
      </c>
      <c r="E18" s="414" t="s">
        <v>747</v>
      </c>
      <c r="F18" s="415">
        <f>F13-F14+F15+F16+F17</f>
        <v>91768</v>
      </c>
      <c r="G18" s="416"/>
      <c r="H18" s="545"/>
      <c r="I18" s="546"/>
      <c r="J18" s="419" t="s">
        <v>747</v>
      </c>
      <c r="K18" s="420" t="s">
        <v>747</v>
      </c>
      <c r="L18" s="523"/>
      <c r="M18" s="547"/>
      <c r="N18" s="422"/>
      <c r="O18" s="422"/>
    </row>
    <row r="19" spans="1:15" x14ac:dyDescent="0.2">
      <c r="A19" s="364" t="s">
        <v>759</v>
      </c>
      <c r="B19" s="548" t="s">
        <v>760</v>
      </c>
      <c r="C19" s="549">
        <v>7382</v>
      </c>
      <c r="D19" s="391" t="s">
        <v>747</v>
      </c>
      <c r="E19" s="391" t="s">
        <v>747</v>
      </c>
      <c r="F19" s="541">
        <v>7319</v>
      </c>
      <c r="G19" s="520"/>
      <c r="H19" s="550"/>
      <c r="I19" s="551"/>
      <c r="J19" s="408" t="s">
        <v>747</v>
      </c>
      <c r="K19" s="409" t="s">
        <v>747</v>
      </c>
      <c r="L19" s="523"/>
      <c r="M19" s="552"/>
      <c r="N19" s="411"/>
      <c r="O19" s="411"/>
    </row>
    <row r="20" spans="1:15" x14ac:dyDescent="0.2">
      <c r="A20" s="398" t="s">
        <v>761</v>
      </c>
      <c r="B20" s="532" t="s">
        <v>762</v>
      </c>
      <c r="C20" s="553">
        <v>37556</v>
      </c>
      <c r="D20" s="399" t="s">
        <v>747</v>
      </c>
      <c r="E20" s="399" t="s">
        <v>747</v>
      </c>
      <c r="F20" s="537">
        <v>38006</v>
      </c>
      <c r="G20" s="535"/>
      <c r="H20" s="536"/>
      <c r="I20" s="535"/>
      <c r="J20" s="395" t="s">
        <v>747</v>
      </c>
      <c r="K20" s="396" t="s">
        <v>747</v>
      </c>
      <c r="L20" s="523"/>
      <c r="M20" s="538"/>
      <c r="N20" s="397"/>
      <c r="O20" s="397"/>
    </row>
    <row r="21" spans="1:15" x14ac:dyDescent="0.2">
      <c r="A21" s="398" t="s">
        <v>763</v>
      </c>
      <c r="B21" s="532" t="s">
        <v>747</v>
      </c>
      <c r="C21" s="553">
        <v>0</v>
      </c>
      <c r="D21" s="399" t="s">
        <v>747</v>
      </c>
      <c r="E21" s="399" t="s">
        <v>747</v>
      </c>
      <c r="F21" s="537">
        <v>0</v>
      </c>
      <c r="G21" s="535"/>
      <c r="H21" s="536"/>
      <c r="I21" s="535"/>
      <c r="J21" s="395" t="s">
        <v>747</v>
      </c>
      <c r="K21" s="396" t="s">
        <v>747</v>
      </c>
      <c r="L21" s="523"/>
      <c r="M21" s="538"/>
      <c r="N21" s="397"/>
      <c r="O21" s="397"/>
    </row>
    <row r="22" spans="1:15" x14ac:dyDescent="0.2">
      <c r="A22" s="398" t="s">
        <v>764</v>
      </c>
      <c r="B22" s="532" t="s">
        <v>747</v>
      </c>
      <c r="C22" s="553">
        <v>20453</v>
      </c>
      <c r="D22" s="399" t="s">
        <v>747</v>
      </c>
      <c r="E22" s="399" t="s">
        <v>747</v>
      </c>
      <c r="F22" s="537">
        <v>45203</v>
      </c>
      <c r="G22" s="535"/>
      <c r="H22" s="536"/>
      <c r="I22" s="535"/>
      <c r="J22" s="395" t="s">
        <v>747</v>
      </c>
      <c r="K22" s="396" t="s">
        <v>747</v>
      </c>
      <c r="L22" s="523"/>
      <c r="M22" s="538"/>
      <c r="N22" s="397"/>
      <c r="O22" s="397"/>
    </row>
    <row r="23" spans="1:15" ht="13.5" thickBot="1" x14ac:dyDescent="0.25">
      <c r="A23" s="377" t="s">
        <v>765</v>
      </c>
      <c r="B23" s="554" t="s">
        <v>747</v>
      </c>
      <c r="C23" s="553">
        <v>0</v>
      </c>
      <c r="D23" s="404" t="s">
        <v>747</v>
      </c>
      <c r="E23" s="404" t="s">
        <v>747</v>
      </c>
      <c r="F23" s="555">
        <v>0</v>
      </c>
      <c r="G23" s="543"/>
      <c r="H23" s="542"/>
      <c r="I23" s="543"/>
      <c r="J23" s="431" t="s">
        <v>747</v>
      </c>
      <c r="K23" s="432" t="s">
        <v>747</v>
      </c>
      <c r="L23" s="523"/>
      <c r="M23" s="531"/>
      <c r="N23" s="433"/>
      <c r="O23" s="433"/>
    </row>
    <row r="24" spans="1:15" x14ac:dyDescent="0.2">
      <c r="A24" s="434" t="s">
        <v>766</v>
      </c>
      <c r="B24" s="556" t="s">
        <v>747</v>
      </c>
      <c r="C24" s="557">
        <v>74202</v>
      </c>
      <c r="D24" s="558">
        <v>64189</v>
      </c>
      <c r="E24" s="558">
        <v>67829</v>
      </c>
      <c r="F24" s="559">
        <v>9710</v>
      </c>
      <c r="G24" s="560"/>
      <c r="H24" s="561"/>
      <c r="I24" s="560"/>
      <c r="J24" s="441">
        <f t="shared" ref="J24:J47" si="0">SUM(F24:I24)</f>
        <v>9710</v>
      </c>
      <c r="K24" s="442">
        <f>IF(E24=0,"x",(J24/E24*100))</f>
        <v>14.315410812484336</v>
      </c>
      <c r="L24" s="523"/>
      <c r="M24" s="524"/>
      <c r="N24" s="443"/>
      <c r="O24" s="444"/>
    </row>
    <row r="25" spans="1:15" x14ac:dyDescent="0.2">
      <c r="A25" s="398" t="s">
        <v>767</v>
      </c>
      <c r="B25" s="562" t="s">
        <v>747</v>
      </c>
      <c r="C25" s="533">
        <v>16535</v>
      </c>
      <c r="D25" s="563">
        <v>0</v>
      </c>
      <c r="E25" s="563">
        <v>0</v>
      </c>
      <c r="F25" s="564">
        <v>0</v>
      </c>
      <c r="G25" s="535"/>
      <c r="H25" s="536"/>
      <c r="I25" s="535"/>
      <c r="J25" s="395">
        <f t="shared" si="0"/>
        <v>0</v>
      </c>
      <c r="K25" s="448" t="str">
        <f>IF(E25=0,"x",(J25/E25)*100)</f>
        <v>x</v>
      </c>
      <c r="L25" s="523"/>
      <c r="M25" s="538"/>
      <c r="N25" s="449"/>
      <c r="O25" s="450"/>
    </row>
    <row r="26" spans="1:15" ht="13.5" thickBot="1" x14ac:dyDescent="0.25">
      <c r="A26" s="377" t="s">
        <v>768</v>
      </c>
      <c r="B26" s="565">
        <v>672</v>
      </c>
      <c r="C26" s="566">
        <v>57667</v>
      </c>
      <c r="D26" s="567">
        <v>30227</v>
      </c>
      <c r="E26" s="567">
        <v>30227</v>
      </c>
      <c r="F26" s="568">
        <v>9710</v>
      </c>
      <c r="G26" s="569"/>
      <c r="H26" s="570"/>
      <c r="I26" s="571"/>
      <c r="J26" s="458">
        <f t="shared" si="0"/>
        <v>9710</v>
      </c>
      <c r="K26" s="459">
        <f t="shared" ref="K26" si="1">IF(E26=0,"x",(J26/E26*100))</f>
        <v>32.1235981076521</v>
      </c>
      <c r="L26" s="523"/>
      <c r="M26" s="544"/>
      <c r="N26" s="460"/>
      <c r="O26" s="461"/>
    </row>
    <row r="27" spans="1:15" x14ac:dyDescent="0.2">
      <c r="A27" s="388" t="s">
        <v>769</v>
      </c>
      <c r="B27" s="556">
        <v>501</v>
      </c>
      <c r="C27" s="533">
        <v>21292</v>
      </c>
      <c r="D27" s="572">
        <v>18151</v>
      </c>
      <c r="E27" s="572">
        <v>17915</v>
      </c>
      <c r="F27" s="573">
        <v>3896</v>
      </c>
      <c r="G27" s="551"/>
      <c r="H27" s="550"/>
      <c r="I27" s="551"/>
      <c r="J27" s="441">
        <f t="shared" si="0"/>
        <v>3896</v>
      </c>
      <c r="K27" s="464">
        <f t="shared" ref="K27:K47" si="2">IF(E27=0,"x",(J27/E27)*100)</f>
        <v>21.747139268769189</v>
      </c>
      <c r="L27" s="523"/>
      <c r="M27" s="552"/>
      <c r="N27" s="465"/>
      <c r="O27" s="466"/>
    </row>
    <row r="28" spans="1:15" x14ac:dyDescent="0.2">
      <c r="A28" s="398" t="s">
        <v>770</v>
      </c>
      <c r="B28" s="562">
        <v>502</v>
      </c>
      <c r="C28" s="533">
        <v>5522</v>
      </c>
      <c r="D28" s="574">
        <v>8590</v>
      </c>
      <c r="E28" s="574">
        <v>5500</v>
      </c>
      <c r="F28" s="575">
        <v>1154</v>
      </c>
      <c r="G28" s="535"/>
      <c r="H28" s="536"/>
      <c r="I28" s="535"/>
      <c r="J28" s="395">
        <f t="shared" si="0"/>
        <v>1154</v>
      </c>
      <c r="K28" s="448">
        <f t="shared" si="2"/>
        <v>20.981818181818181</v>
      </c>
      <c r="L28" s="523"/>
      <c r="M28" s="538"/>
      <c r="N28" s="449"/>
      <c r="O28" s="450"/>
    </row>
    <row r="29" spans="1:15" x14ac:dyDescent="0.2">
      <c r="A29" s="398" t="s">
        <v>771</v>
      </c>
      <c r="B29" s="562">
        <v>504</v>
      </c>
      <c r="C29" s="533">
        <v>0</v>
      </c>
      <c r="D29" s="574">
        <v>0</v>
      </c>
      <c r="E29" s="574">
        <v>0</v>
      </c>
      <c r="F29" s="575">
        <v>0</v>
      </c>
      <c r="G29" s="535"/>
      <c r="H29" s="536"/>
      <c r="I29" s="535"/>
      <c r="J29" s="395">
        <f t="shared" si="0"/>
        <v>0</v>
      </c>
      <c r="K29" s="448" t="str">
        <f t="shared" si="2"/>
        <v>x</v>
      </c>
      <c r="L29" s="523"/>
      <c r="M29" s="538"/>
      <c r="N29" s="449"/>
      <c r="O29" s="450"/>
    </row>
    <row r="30" spans="1:15" x14ac:dyDescent="0.2">
      <c r="A30" s="398" t="s">
        <v>772</v>
      </c>
      <c r="B30" s="562">
        <v>511</v>
      </c>
      <c r="C30" s="533">
        <v>2239</v>
      </c>
      <c r="D30" s="574">
        <v>633</v>
      </c>
      <c r="E30" s="574">
        <v>700</v>
      </c>
      <c r="F30" s="575">
        <v>215</v>
      </c>
      <c r="G30" s="535"/>
      <c r="H30" s="536"/>
      <c r="I30" s="535"/>
      <c r="J30" s="395">
        <f t="shared" si="0"/>
        <v>215</v>
      </c>
      <c r="K30" s="448">
        <f t="shared" si="2"/>
        <v>30.714285714285715</v>
      </c>
      <c r="L30" s="523"/>
      <c r="M30" s="538"/>
      <c r="N30" s="449"/>
      <c r="O30" s="450"/>
    </row>
    <row r="31" spans="1:15" x14ac:dyDescent="0.2">
      <c r="A31" s="398" t="s">
        <v>773</v>
      </c>
      <c r="B31" s="562">
        <v>518</v>
      </c>
      <c r="C31" s="533">
        <v>4521</v>
      </c>
      <c r="D31" s="574">
        <v>4235</v>
      </c>
      <c r="E31" s="574">
        <v>4235</v>
      </c>
      <c r="F31" s="575">
        <v>1461</v>
      </c>
      <c r="G31" s="535"/>
      <c r="H31" s="536"/>
      <c r="I31" s="535"/>
      <c r="J31" s="395">
        <f t="shared" si="0"/>
        <v>1461</v>
      </c>
      <c r="K31" s="448">
        <f t="shared" si="2"/>
        <v>34.498229043683587</v>
      </c>
      <c r="L31" s="523"/>
      <c r="M31" s="538"/>
      <c r="N31" s="449"/>
      <c r="O31" s="450"/>
    </row>
    <row r="32" spans="1:15" x14ac:dyDescent="0.2">
      <c r="A32" s="398" t="s">
        <v>774</v>
      </c>
      <c r="B32" s="562">
        <v>521</v>
      </c>
      <c r="C32" s="533">
        <v>77570</v>
      </c>
      <c r="D32" s="574">
        <v>81193</v>
      </c>
      <c r="E32" s="574">
        <v>81193</v>
      </c>
      <c r="F32" s="575">
        <v>14756</v>
      </c>
      <c r="G32" s="535"/>
      <c r="H32" s="536"/>
      <c r="I32" s="535"/>
      <c r="J32" s="395">
        <f t="shared" si="0"/>
        <v>14756</v>
      </c>
      <c r="K32" s="448">
        <f t="shared" si="2"/>
        <v>18.173980515561684</v>
      </c>
      <c r="L32" s="523"/>
      <c r="M32" s="538"/>
      <c r="N32" s="449"/>
      <c r="O32" s="450"/>
    </row>
    <row r="33" spans="1:15" x14ac:dyDescent="0.2">
      <c r="A33" s="398" t="s">
        <v>775</v>
      </c>
      <c r="B33" s="562" t="s">
        <v>776</v>
      </c>
      <c r="C33" s="533">
        <v>27715</v>
      </c>
      <c r="D33" s="574">
        <v>29555</v>
      </c>
      <c r="E33" s="574">
        <v>29555</v>
      </c>
      <c r="F33" s="575">
        <v>4926</v>
      </c>
      <c r="G33" s="535"/>
      <c r="H33" s="536"/>
      <c r="I33" s="535"/>
      <c r="J33" s="395">
        <f t="shared" si="0"/>
        <v>4926</v>
      </c>
      <c r="K33" s="448">
        <f t="shared" si="2"/>
        <v>16.667230587041111</v>
      </c>
      <c r="L33" s="523"/>
      <c r="M33" s="538"/>
      <c r="N33" s="449"/>
      <c r="O33" s="450"/>
    </row>
    <row r="34" spans="1:15" x14ac:dyDescent="0.2">
      <c r="A34" s="398" t="s">
        <v>777</v>
      </c>
      <c r="B34" s="562">
        <v>557</v>
      </c>
      <c r="C34" s="533">
        <v>0</v>
      </c>
      <c r="D34" s="574">
        <v>0</v>
      </c>
      <c r="E34" s="574">
        <v>0</v>
      </c>
      <c r="F34" s="575">
        <v>0</v>
      </c>
      <c r="G34" s="535"/>
      <c r="H34" s="536"/>
      <c r="I34" s="535"/>
      <c r="J34" s="395">
        <f t="shared" si="0"/>
        <v>0</v>
      </c>
      <c r="K34" s="448" t="str">
        <f t="shared" si="2"/>
        <v>x</v>
      </c>
      <c r="L34" s="523"/>
      <c r="M34" s="538"/>
      <c r="N34" s="449"/>
      <c r="O34" s="450"/>
    </row>
    <row r="35" spans="1:15" x14ac:dyDescent="0.2">
      <c r="A35" s="398" t="s">
        <v>778</v>
      </c>
      <c r="B35" s="562">
        <v>551</v>
      </c>
      <c r="C35" s="533">
        <v>1695</v>
      </c>
      <c r="D35" s="574">
        <v>1655</v>
      </c>
      <c r="E35" s="574">
        <v>1655</v>
      </c>
      <c r="F35" s="575">
        <v>403</v>
      </c>
      <c r="G35" s="535"/>
      <c r="H35" s="536"/>
      <c r="I35" s="535"/>
      <c r="J35" s="395">
        <f t="shared" si="0"/>
        <v>403</v>
      </c>
      <c r="K35" s="448">
        <f t="shared" si="2"/>
        <v>24.350453172205437</v>
      </c>
      <c r="L35" s="523"/>
      <c r="M35" s="538"/>
      <c r="N35" s="449"/>
      <c r="O35" s="450"/>
    </row>
    <row r="36" spans="1:15" ht="13.5" thickBot="1" x14ac:dyDescent="0.25">
      <c r="A36" s="364" t="s">
        <v>779</v>
      </c>
      <c r="B36" s="576" t="s">
        <v>780</v>
      </c>
      <c r="C36" s="577">
        <v>2460</v>
      </c>
      <c r="D36" s="578">
        <v>1155</v>
      </c>
      <c r="E36" s="578">
        <v>1000</v>
      </c>
      <c r="F36" s="579">
        <v>242</v>
      </c>
      <c r="G36" s="520"/>
      <c r="H36" s="542"/>
      <c r="I36" s="535"/>
      <c r="J36" s="458">
        <f t="shared" si="0"/>
        <v>242</v>
      </c>
      <c r="K36" s="459">
        <f t="shared" si="2"/>
        <v>24.2</v>
      </c>
      <c r="L36" s="523"/>
      <c r="M36" s="531"/>
      <c r="N36" s="473"/>
      <c r="O36" s="474"/>
    </row>
    <row r="37" spans="1:15" ht="13.5" thickBot="1" x14ac:dyDescent="0.25">
      <c r="A37" s="412" t="s">
        <v>781</v>
      </c>
      <c r="B37" s="475"/>
      <c r="C37" s="419">
        <f t="shared" ref="C37:I37" si="3">SUM(C27:C36)</f>
        <v>143014</v>
      </c>
      <c r="D37" s="580">
        <f t="shared" si="3"/>
        <v>145167</v>
      </c>
      <c r="E37" s="580">
        <f t="shared" si="3"/>
        <v>141753</v>
      </c>
      <c r="F37" s="420">
        <f t="shared" si="3"/>
        <v>27053</v>
      </c>
      <c r="G37" s="476">
        <f t="shared" si="3"/>
        <v>0</v>
      </c>
      <c r="H37" s="415">
        <f t="shared" si="3"/>
        <v>0</v>
      </c>
      <c r="I37" s="476">
        <f t="shared" si="3"/>
        <v>0</v>
      </c>
      <c r="J37" s="419">
        <f t="shared" si="0"/>
        <v>27053</v>
      </c>
      <c r="K37" s="477">
        <f t="shared" si="2"/>
        <v>19.0846049113599</v>
      </c>
      <c r="L37" s="523"/>
      <c r="M37" s="478">
        <f>SUM(M27:M36)</f>
        <v>0</v>
      </c>
      <c r="N37" s="479">
        <f>SUM(N27:N36)</f>
        <v>0</v>
      </c>
      <c r="O37" s="478">
        <f>SUM(O27:O36)</f>
        <v>0</v>
      </c>
    </row>
    <row r="38" spans="1:15" x14ac:dyDescent="0.2">
      <c r="A38" s="388" t="s">
        <v>782</v>
      </c>
      <c r="B38" s="556">
        <v>601</v>
      </c>
      <c r="C38" s="581">
        <v>6388</v>
      </c>
      <c r="D38" s="572">
        <v>6000</v>
      </c>
      <c r="E38" s="572">
        <v>7328</v>
      </c>
      <c r="F38" s="582">
        <v>1832</v>
      </c>
      <c r="G38" s="551"/>
      <c r="H38" s="550"/>
      <c r="I38" s="535"/>
      <c r="J38" s="441">
        <f t="shared" si="0"/>
        <v>1832</v>
      </c>
      <c r="K38" s="442">
        <f t="shared" si="2"/>
        <v>25</v>
      </c>
      <c r="L38" s="523"/>
      <c r="M38" s="552"/>
      <c r="N38" s="465"/>
      <c r="O38" s="466"/>
    </row>
    <row r="39" spans="1:15" x14ac:dyDescent="0.2">
      <c r="A39" s="398" t="s">
        <v>783</v>
      </c>
      <c r="B39" s="562">
        <v>602</v>
      </c>
      <c r="C39" s="533">
        <v>77341</v>
      </c>
      <c r="D39" s="574">
        <v>74345</v>
      </c>
      <c r="E39" s="574">
        <v>65952</v>
      </c>
      <c r="F39" s="575">
        <v>16488</v>
      </c>
      <c r="G39" s="535"/>
      <c r="H39" s="536"/>
      <c r="I39" s="535"/>
      <c r="J39" s="395">
        <f t="shared" si="0"/>
        <v>16488</v>
      </c>
      <c r="K39" s="448">
        <f t="shared" si="2"/>
        <v>25</v>
      </c>
      <c r="L39" s="523"/>
      <c r="M39" s="538"/>
      <c r="N39" s="449"/>
      <c r="O39" s="450"/>
    </row>
    <row r="40" spans="1:15" x14ac:dyDescent="0.2">
      <c r="A40" s="398" t="s">
        <v>784</v>
      </c>
      <c r="B40" s="562">
        <v>604</v>
      </c>
      <c r="C40" s="533">
        <v>0</v>
      </c>
      <c r="D40" s="574">
        <v>0</v>
      </c>
      <c r="E40" s="574">
        <v>0</v>
      </c>
      <c r="F40" s="575">
        <v>0</v>
      </c>
      <c r="G40" s="535"/>
      <c r="H40" s="536"/>
      <c r="I40" s="535"/>
      <c r="J40" s="395">
        <f t="shared" si="0"/>
        <v>0</v>
      </c>
      <c r="K40" s="448" t="str">
        <f t="shared" si="2"/>
        <v>x</v>
      </c>
      <c r="L40" s="523"/>
      <c r="M40" s="538"/>
      <c r="N40" s="449"/>
      <c r="O40" s="450"/>
    </row>
    <row r="41" spans="1:15" x14ac:dyDescent="0.2">
      <c r="A41" s="398" t="s">
        <v>785</v>
      </c>
      <c r="B41" s="562" t="s">
        <v>786</v>
      </c>
      <c r="C41" s="533">
        <v>57667</v>
      </c>
      <c r="D41" s="574">
        <v>64189</v>
      </c>
      <c r="E41" s="574">
        <v>67928</v>
      </c>
      <c r="F41" s="575">
        <v>9710</v>
      </c>
      <c r="G41" s="535"/>
      <c r="H41" s="536"/>
      <c r="I41" s="535"/>
      <c r="J41" s="395">
        <f t="shared" si="0"/>
        <v>9710</v>
      </c>
      <c r="K41" s="448">
        <f t="shared" si="2"/>
        <v>14.294547167589212</v>
      </c>
      <c r="L41" s="523"/>
      <c r="M41" s="538"/>
      <c r="N41" s="449"/>
      <c r="O41" s="450"/>
    </row>
    <row r="42" spans="1:15" ht="13.5" thickBot="1" x14ac:dyDescent="0.25">
      <c r="A42" s="364" t="s">
        <v>787</v>
      </c>
      <c r="B42" s="576" t="s">
        <v>788</v>
      </c>
      <c r="C42" s="540">
        <v>1772</v>
      </c>
      <c r="D42" s="578">
        <v>700</v>
      </c>
      <c r="E42" s="578">
        <v>700</v>
      </c>
      <c r="F42" s="579">
        <v>108</v>
      </c>
      <c r="G42" s="520"/>
      <c r="H42" s="542"/>
      <c r="I42" s="535"/>
      <c r="J42" s="458">
        <f t="shared" si="0"/>
        <v>108</v>
      </c>
      <c r="K42" s="459">
        <f t="shared" si="2"/>
        <v>15.428571428571427</v>
      </c>
      <c r="L42" s="523"/>
      <c r="M42" s="531"/>
      <c r="N42" s="473"/>
      <c r="O42" s="474"/>
    </row>
    <row r="43" spans="1:15" ht="13.5" thickBot="1" x14ac:dyDescent="0.25">
      <c r="A43" s="412" t="s">
        <v>789</v>
      </c>
      <c r="B43" s="475" t="s">
        <v>747</v>
      </c>
      <c r="C43" s="419">
        <f t="shared" ref="C43:I43" si="4">SUM(C38:C42)</f>
        <v>143168</v>
      </c>
      <c r="D43" s="580">
        <f t="shared" si="4"/>
        <v>145234</v>
      </c>
      <c r="E43" s="580">
        <f t="shared" si="4"/>
        <v>141908</v>
      </c>
      <c r="F43" s="420">
        <f t="shared" si="4"/>
        <v>28138</v>
      </c>
      <c r="G43" s="476">
        <f t="shared" si="4"/>
        <v>0</v>
      </c>
      <c r="H43" s="415">
        <f t="shared" si="4"/>
        <v>0</v>
      </c>
      <c r="I43" s="482">
        <f t="shared" si="4"/>
        <v>0</v>
      </c>
      <c r="J43" s="419">
        <f t="shared" si="0"/>
        <v>28138</v>
      </c>
      <c r="K43" s="464">
        <f t="shared" si="2"/>
        <v>19.828339487555318</v>
      </c>
      <c r="L43" s="523"/>
      <c r="M43" s="478">
        <f>SUM(M38:M42)</f>
        <v>0</v>
      </c>
      <c r="N43" s="479">
        <f>SUM(N38:N42)</f>
        <v>0</v>
      </c>
      <c r="O43" s="478">
        <f>SUM(O38:O42)</f>
        <v>0</v>
      </c>
    </row>
    <row r="44" spans="1:15" s="593" customFormat="1" ht="13.5" thickBot="1" x14ac:dyDescent="0.25">
      <c r="A44" s="583"/>
      <c r="B44" s="584"/>
      <c r="C44" s="540"/>
      <c r="D44" s="585"/>
      <c r="E44" s="585"/>
      <c r="F44" s="586"/>
      <c r="G44" s="549"/>
      <c r="H44" s="587"/>
      <c r="I44" s="549"/>
      <c r="J44" s="588"/>
      <c r="K44" s="589"/>
      <c r="L44" s="590"/>
      <c r="M44" s="591"/>
      <c r="N44" s="592"/>
      <c r="O44" s="592"/>
    </row>
    <row r="45" spans="1:15" ht="13.5" thickBot="1" x14ac:dyDescent="0.25">
      <c r="A45" s="491" t="s">
        <v>790</v>
      </c>
      <c r="B45" s="475" t="s">
        <v>747</v>
      </c>
      <c r="C45" s="420">
        <f t="shared" ref="C45:I45" si="5">C43-C41</f>
        <v>85501</v>
      </c>
      <c r="D45" s="419">
        <f t="shared" si="5"/>
        <v>81045</v>
      </c>
      <c r="E45" s="419">
        <f t="shared" si="5"/>
        <v>73980</v>
      </c>
      <c r="F45" s="420">
        <f t="shared" si="5"/>
        <v>18428</v>
      </c>
      <c r="G45" s="492">
        <f t="shared" si="5"/>
        <v>0</v>
      </c>
      <c r="H45" s="420">
        <f t="shared" si="5"/>
        <v>0</v>
      </c>
      <c r="I45" s="492">
        <f t="shared" si="5"/>
        <v>0</v>
      </c>
      <c r="J45" s="441">
        <f t="shared" si="0"/>
        <v>18428</v>
      </c>
      <c r="K45" s="442">
        <f t="shared" si="2"/>
        <v>24.909434982427683</v>
      </c>
      <c r="L45" s="523"/>
      <c r="M45" s="493">
        <f>M43-M41</f>
        <v>0</v>
      </c>
      <c r="N45" s="494">
        <f>N43-N41</f>
        <v>0</v>
      </c>
      <c r="O45" s="493">
        <f>O43-O41</f>
        <v>0</v>
      </c>
    </row>
    <row r="46" spans="1:15" ht="13.5" thickBot="1" x14ac:dyDescent="0.25">
      <c r="A46" s="412" t="s">
        <v>791</v>
      </c>
      <c r="B46" s="475" t="s">
        <v>747</v>
      </c>
      <c r="C46" s="420">
        <f t="shared" ref="C46:I46" si="6">C43-C37</f>
        <v>154</v>
      </c>
      <c r="D46" s="419">
        <f t="shared" si="6"/>
        <v>67</v>
      </c>
      <c r="E46" s="419">
        <f t="shared" si="6"/>
        <v>155</v>
      </c>
      <c r="F46" s="420">
        <f t="shared" si="6"/>
        <v>1085</v>
      </c>
      <c r="G46" s="492">
        <f t="shared" si="6"/>
        <v>0</v>
      </c>
      <c r="H46" s="420">
        <f t="shared" si="6"/>
        <v>0</v>
      </c>
      <c r="I46" s="492">
        <f t="shared" si="6"/>
        <v>0</v>
      </c>
      <c r="J46" s="441">
        <f t="shared" si="0"/>
        <v>1085</v>
      </c>
      <c r="K46" s="442">
        <f t="shared" si="2"/>
        <v>700</v>
      </c>
      <c r="L46" s="523"/>
      <c r="M46" s="493">
        <f>M43-M37</f>
        <v>0</v>
      </c>
      <c r="N46" s="494">
        <f>N43-N37</f>
        <v>0</v>
      </c>
      <c r="O46" s="493">
        <f>O43-O37</f>
        <v>0</v>
      </c>
    </row>
    <row r="47" spans="1:15" ht="13.5" thickBot="1" x14ac:dyDescent="0.25">
      <c r="A47" s="495" t="s">
        <v>792</v>
      </c>
      <c r="B47" s="496" t="s">
        <v>747</v>
      </c>
      <c r="C47" s="420">
        <f t="shared" ref="C47:I47" si="7">C46-C41</f>
        <v>-57513</v>
      </c>
      <c r="D47" s="419">
        <f t="shared" si="7"/>
        <v>-64122</v>
      </c>
      <c r="E47" s="419">
        <f t="shared" si="7"/>
        <v>-67773</v>
      </c>
      <c r="F47" s="420">
        <f t="shared" si="7"/>
        <v>-8625</v>
      </c>
      <c r="G47" s="492">
        <f t="shared" si="7"/>
        <v>0</v>
      </c>
      <c r="H47" s="420">
        <f t="shared" si="7"/>
        <v>0</v>
      </c>
      <c r="I47" s="492">
        <f t="shared" si="7"/>
        <v>0</v>
      </c>
      <c r="J47" s="419">
        <f t="shared" si="0"/>
        <v>-8625</v>
      </c>
      <c r="K47" s="442">
        <f t="shared" si="2"/>
        <v>12.726306936390596</v>
      </c>
      <c r="L47" s="523"/>
      <c r="M47" s="493">
        <f>M46-M41</f>
        <v>0</v>
      </c>
      <c r="N47" s="494">
        <f>N46-N41</f>
        <v>0</v>
      </c>
      <c r="O47" s="493">
        <f>O46-O41</f>
        <v>0</v>
      </c>
    </row>
    <row r="50" spans="1:10" ht="14.25" x14ac:dyDescent="0.2">
      <c r="A50" s="594" t="s">
        <v>793</v>
      </c>
    </row>
    <row r="51" spans="1:10" s="511" customFormat="1" ht="14.25" x14ac:dyDescent="0.2">
      <c r="A51" s="595" t="s">
        <v>794</v>
      </c>
      <c r="B51" s="596"/>
      <c r="E51" s="503"/>
      <c r="F51" s="503"/>
      <c r="G51" s="503"/>
      <c r="H51" s="503"/>
      <c r="I51" s="503"/>
      <c r="J51" s="503"/>
    </row>
    <row r="52" spans="1:10" s="511" customFormat="1" ht="14.25" x14ac:dyDescent="0.2">
      <c r="A52" s="499" t="s">
        <v>795</v>
      </c>
      <c r="B52" s="596"/>
      <c r="E52" s="503"/>
      <c r="F52" s="503"/>
      <c r="G52" s="503"/>
      <c r="H52" s="503"/>
      <c r="I52" s="503"/>
      <c r="J52" s="503"/>
    </row>
    <row r="53" spans="1:10" s="501" customFormat="1" ht="14.25" x14ac:dyDescent="0.2">
      <c r="A53" s="499" t="s">
        <v>796</v>
      </c>
      <c r="B53" s="500"/>
      <c r="E53" s="502"/>
      <c r="F53" s="502"/>
      <c r="G53" s="502"/>
      <c r="H53" s="502"/>
      <c r="I53" s="502"/>
      <c r="J53" s="502"/>
    </row>
    <row r="56" spans="1:10" x14ac:dyDescent="0.2">
      <c r="A56" s="336" t="s">
        <v>809</v>
      </c>
    </row>
    <row r="58" spans="1:10" x14ac:dyDescent="0.2">
      <c r="A58" s="336" t="s">
        <v>810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23</vt:i4>
      </vt:variant>
    </vt:vector>
  </HeadingPairs>
  <TitlesOfParts>
    <vt:vector size="23" baseType="lpstr">
      <vt:lpstr>Doplň. ukaz. 3_2024</vt:lpstr>
      <vt:lpstr>Město_příjmy</vt:lpstr>
      <vt:lpstr>Město_výdaje </vt:lpstr>
      <vt:lpstr>§6409 5901 -Rezerva 2023 OEK</vt:lpstr>
      <vt:lpstr>Položka 8115-Financování</vt:lpstr>
      <vt:lpstr>Městské muzeum</vt:lpstr>
      <vt:lpstr>Městská knihovna</vt:lpstr>
      <vt:lpstr>Tereza Břeclav</vt:lpstr>
      <vt:lpstr>Domov seniorů Břeclav</vt:lpstr>
      <vt:lpstr>Technické služby</vt:lpstr>
      <vt:lpstr>MŠ Břetislavova</vt:lpstr>
      <vt:lpstr>MŠ Hřbitovní</vt:lpstr>
      <vt:lpstr>MŠ Na Valtické</vt:lpstr>
      <vt:lpstr>MŠ U Splavu</vt:lpstr>
      <vt:lpstr>MŠ Okružní</vt:lpstr>
      <vt:lpstr>MŠ Osvobození</vt:lpstr>
      <vt:lpstr>ZŠ Komenského</vt:lpstr>
      <vt:lpstr>ZŠ a MŠ Kpt. Nálepky</vt:lpstr>
      <vt:lpstr>ZŠ a MŠ Kupkova</vt:lpstr>
      <vt:lpstr>ZŠ Na Valtické</vt:lpstr>
      <vt:lpstr>ZŠ Slovácká</vt:lpstr>
      <vt:lpstr>ZŠ J. Noháče</vt:lpstr>
      <vt:lpstr>ZUŠ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Švendová Ivana</cp:lastModifiedBy>
  <cp:lastPrinted>2024-04-17T14:40:50Z</cp:lastPrinted>
  <dcterms:created xsi:type="dcterms:W3CDTF">2017-03-15T06:48:16Z</dcterms:created>
  <dcterms:modified xsi:type="dcterms:W3CDTF">2024-04-25T08:51:47Z</dcterms:modified>
</cp:coreProperties>
</file>